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ma\Dropbox\MAS ROZNOVSKO\CLLD 2014 - 2020\1. výzva\Ostatní dokumenty\"/>
    </mc:Choice>
  </mc:AlternateContent>
  <bookViews>
    <workbookView xWindow="0" yWindow="0" windowWidth="19200" windowHeight="7350" tabRatio="847" activeTab="1"/>
  </bookViews>
  <sheets>
    <sheet name="postup" sheetId="16" r:id="rId1"/>
    <sheet name="2016-ÚČ" sheetId="43" r:id="rId2"/>
    <sheet name="2015-ÚČ" sheetId="35" r:id="rId3"/>
    <sheet name="2014-ÚČ" sheetId="37" r:id="rId4"/>
    <sheet name="2013-ÚČ" sheetId="33" r:id="rId5"/>
    <sheet name="2012-ÚČ" sheetId="29" r:id="rId6"/>
    <sheet name="2016-DE" sheetId="44" r:id="rId7"/>
    <sheet name="2015-DE" sheetId="38" r:id="rId8"/>
    <sheet name="2014-DE" sheetId="41" r:id="rId9"/>
    <sheet name="2013-DE" sheetId="39" r:id="rId10"/>
    <sheet name="PomocnyMCA" sheetId="4" state="veryHidden" r:id="rId11"/>
    <sheet name="2012-DE" sheetId="42" r:id="rId12"/>
    <sheet name="bodování" sheetId="3" r:id="rId13"/>
  </sheets>
  <definedNames>
    <definedName name="_xlnm.Print_Area" localSheetId="11">'2012-DE'!$A$1:$I$15</definedName>
    <definedName name="_xlnm.Print_Area" localSheetId="9">'2013-DE'!$A$1:$I$27</definedName>
    <definedName name="_xlnm.Print_Area" localSheetId="8">'2014-DE'!$A$1:$I$27</definedName>
    <definedName name="_xlnm.Print_Area" localSheetId="7">'2015-DE'!$A$1:$I$27</definedName>
  </definedNames>
  <calcPr calcId="171027"/>
</workbook>
</file>

<file path=xl/calcChain.xml><?xml version="1.0" encoding="utf-8"?>
<calcChain xmlns="http://schemas.openxmlformats.org/spreadsheetml/2006/main">
  <c r="J15" i="43" l="1"/>
  <c r="I15" i="44"/>
  <c r="I7" i="39"/>
  <c r="J11" i="33"/>
  <c r="J16" i="33" s="1"/>
  <c r="J11" i="37"/>
  <c r="J11" i="35"/>
  <c r="J11" i="43"/>
  <c r="J10" i="33"/>
  <c r="J10" i="37"/>
  <c r="J16" i="37" s="1"/>
  <c r="J10" i="35"/>
  <c r="J7" i="33"/>
  <c r="J7" i="37"/>
  <c r="J7" i="35"/>
  <c r="J6" i="33"/>
  <c r="J6" i="37"/>
  <c r="J6" i="35"/>
  <c r="J16" i="35" s="1"/>
  <c r="J10" i="43"/>
  <c r="J7" i="43"/>
  <c r="J6" i="43"/>
  <c r="J14" i="43"/>
  <c r="H15" i="44"/>
  <c r="I15" i="43"/>
  <c r="H15" i="39"/>
  <c r="I15" i="39"/>
  <c r="J15" i="33"/>
  <c r="I15" i="33"/>
  <c r="H14" i="44"/>
  <c r="I14" i="44"/>
  <c r="H13" i="44"/>
  <c r="I13" i="44"/>
  <c r="H12" i="44"/>
  <c r="I12" i="44"/>
  <c r="H11" i="44"/>
  <c r="I11" i="44"/>
  <c r="H10" i="44"/>
  <c r="I10" i="44"/>
  <c r="H9" i="44"/>
  <c r="I9" i="44"/>
  <c r="H8" i="44"/>
  <c r="I8" i="44"/>
  <c r="H7" i="44"/>
  <c r="I7" i="44"/>
  <c r="H6" i="44"/>
  <c r="I6" i="44"/>
  <c r="I14" i="43"/>
  <c r="I13" i="43"/>
  <c r="J13" i="43"/>
  <c r="I12" i="43"/>
  <c r="J12" i="43"/>
  <c r="I11" i="43"/>
  <c r="I10" i="43"/>
  <c r="I9" i="43"/>
  <c r="J9" i="43"/>
  <c r="J16" i="43" s="1"/>
  <c r="I8" i="43"/>
  <c r="J8" i="43"/>
  <c r="I7" i="43"/>
  <c r="I6" i="43"/>
  <c r="I15" i="37"/>
  <c r="J15" i="37"/>
  <c r="I15" i="35"/>
  <c r="J15" i="35"/>
  <c r="H15" i="41"/>
  <c r="I15" i="41"/>
  <c r="H15" i="38"/>
  <c r="I15" i="38"/>
  <c r="I7" i="35"/>
  <c r="I6" i="35"/>
  <c r="I14" i="33"/>
  <c r="J14" i="33"/>
  <c r="I14" i="37"/>
  <c r="J14" i="37"/>
  <c r="I14" i="35"/>
  <c r="J14" i="35"/>
  <c r="H14" i="41"/>
  <c r="I14" i="41"/>
  <c r="H13" i="41"/>
  <c r="I13" i="41"/>
  <c r="H12" i="41"/>
  <c r="I12" i="41"/>
  <c r="H11" i="41"/>
  <c r="I11" i="41"/>
  <c r="H10" i="41"/>
  <c r="I10" i="41"/>
  <c r="H9" i="41"/>
  <c r="I9" i="41"/>
  <c r="H8" i="41"/>
  <c r="I8" i="41"/>
  <c r="H7" i="41"/>
  <c r="I7" i="41"/>
  <c r="I16" i="41" s="1"/>
  <c r="H6" i="41"/>
  <c r="I6" i="41"/>
  <c r="I14" i="39"/>
  <c r="H14" i="39"/>
  <c r="I13" i="39"/>
  <c r="H13" i="39"/>
  <c r="H12" i="39"/>
  <c r="I12" i="39"/>
  <c r="H11" i="39"/>
  <c r="I11" i="39"/>
  <c r="H10" i="39"/>
  <c r="I10" i="39"/>
  <c r="H9" i="39"/>
  <c r="I9" i="39"/>
  <c r="H8" i="39"/>
  <c r="I8" i="39"/>
  <c r="H7" i="39"/>
  <c r="H6" i="39"/>
  <c r="I6" i="39"/>
  <c r="I16" i="39" s="1"/>
  <c r="H13" i="38"/>
  <c r="I13" i="38"/>
  <c r="H12" i="38"/>
  <c r="I12" i="38"/>
  <c r="H11" i="38"/>
  <c r="I11" i="38"/>
  <c r="H10" i="38"/>
  <c r="I10" i="38"/>
  <c r="H9" i="38"/>
  <c r="I9" i="38"/>
  <c r="H8" i="38"/>
  <c r="I8" i="38"/>
  <c r="I16" i="38" s="1"/>
  <c r="H6" i="38"/>
  <c r="I6" i="38"/>
  <c r="H14" i="38"/>
  <c r="I14" i="38"/>
  <c r="H7" i="38"/>
  <c r="I7" i="38"/>
  <c r="I6" i="33"/>
  <c r="I13" i="33"/>
  <c r="J13" i="33"/>
  <c r="I12" i="33"/>
  <c r="J12" i="33"/>
  <c r="I11" i="33"/>
  <c r="I10" i="33"/>
  <c r="J9" i="33"/>
  <c r="I9" i="33"/>
  <c r="I8" i="33"/>
  <c r="J8" i="33"/>
  <c r="I7" i="33"/>
  <c r="I13" i="37"/>
  <c r="J13" i="37"/>
  <c r="I12" i="37"/>
  <c r="J12" i="37"/>
  <c r="I11" i="37"/>
  <c r="I10" i="37"/>
  <c r="I9" i="37"/>
  <c r="J9" i="37"/>
  <c r="I6" i="37"/>
  <c r="I8" i="37"/>
  <c r="J8" i="37"/>
  <c r="I7" i="37"/>
  <c r="I11" i="35"/>
  <c r="I9" i="35"/>
  <c r="J9" i="35"/>
  <c r="I8" i="35"/>
  <c r="J8" i="35"/>
  <c r="I12" i="35"/>
  <c r="J12" i="35"/>
  <c r="I10" i="35"/>
  <c r="I13" i="35"/>
  <c r="J13" i="35"/>
  <c r="I16" i="44"/>
  <c r="H11" i="3" l="1"/>
  <c r="I11" i="3" s="1"/>
  <c r="H13" i="3"/>
  <c r="I13" i="3" s="1"/>
  <c r="H9" i="3"/>
  <c r="I9" i="3" s="1"/>
  <c r="H7" i="3"/>
  <c r="I7" i="3" s="1"/>
  <c r="H17" i="3"/>
  <c r="I17" i="3" s="1"/>
  <c r="H19" i="3"/>
  <c r="I19" i="3" s="1"/>
  <c r="H15" i="3"/>
  <c r="I15" i="3" s="1"/>
  <c r="H10" i="3"/>
  <c r="I10" i="3" s="1"/>
  <c r="H6" i="3"/>
  <c r="I6" i="3" s="1"/>
  <c r="H18" i="3"/>
  <c r="I18" i="3" s="1"/>
  <c r="H8" i="3"/>
  <c r="I8" i="3" s="1"/>
  <c r="H14" i="3"/>
  <c r="I14" i="3" s="1"/>
  <c r="H16" i="3"/>
  <c r="I16" i="3" s="1"/>
  <c r="H12" i="3"/>
  <c r="I12" i="3" s="1"/>
</calcChain>
</file>

<file path=xl/sharedStrings.xml><?xml version="1.0" encoding="utf-8"?>
<sst xmlns="http://schemas.openxmlformats.org/spreadsheetml/2006/main" count="790" uniqueCount="239">
  <si>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</si>
  <si>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</si>
  <si>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</si>
  <si>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</si>
  <si>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</si>
  <si>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</si>
  <si>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</si>
  <si>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</si>
  <si>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</si>
  <si>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</si>
  <si>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</si>
  <si>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</si>
  <si>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</si>
  <si>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</si>
  <si>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</si>
  <si>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</si>
  <si>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</si>
  <si>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</si>
  <si>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</si>
  <si>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</si>
  <si>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</si>
  <si>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</si>
  <si>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</si>
  <si>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</si>
  <si>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</si>
  <si>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</si>
  <si>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</si>
  <si>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</si>
  <si>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</si>
  <si>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</si>
  <si>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</si>
  <si>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</si>
  <si>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</si>
  <si>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</si>
  <si>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</si>
  <si>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</si>
  <si>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</si>
  <si>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</si>
  <si>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</si>
  <si>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</si>
  <si>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</si>
  <si>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</si>
  <si>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</si>
  <si>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</si>
  <si>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</si>
  <si>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</si>
  <si>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</si>
  <si>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</si>
  <si>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</si>
  <si>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</si>
  <si>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</si>
  <si>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</si>
  <si>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</si>
  <si>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</si>
  <si>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</si>
  <si>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</si>
  <si>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do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</si>
  <si>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</si>
  <si>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</si>
  <si>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</si>
  <si>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</si>
  <si>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</si>
  <si>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</si>
  <si>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</si>
  <si>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</si>
  <si>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</si>
  <si>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</si>
  <si>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</si>
  <si>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</si>
  <si>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</si>
  <si>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</si>
  <si>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</si>
  <si>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</si>
  <si>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</si>
  <si>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</si>
  <si>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</si>
  <si>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</si>
  <si>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</si>
  <si>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</si>
  <si>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</si>
  <si>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</si>
  <si>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</si>
  <si>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</si>
  <si>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</si>
  <si>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</si>
  <si>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</si>
  <si>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</si>
  <si>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</si>
  <si>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</si>
  <si>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</si>
  <si>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</si>
  <si>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</si>
  <si>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</si>
  <si>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</si>
  <si>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</si>
  <si>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</si>
  <si>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</si>
  <si>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</si>
  <si>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</si>
  <si>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</si>
  <si>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</si>
  <si>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</si>
  <si>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</si>
  <si>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</si>
  <si>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</si>
  <si>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</si>
  <si>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</si>
  <si>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</si>
  <si>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</si>
  <si>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</si>
  <si>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</si>
  <si>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</si>
  <si>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</si>
  <si>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</si>
  <si>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</si>
  <si>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</si>
  <si>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</si>
  <si>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</si>
  <si>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</si>
  <si>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</si>
  <si>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</si>
  <si>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</si>
  <si>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</si>
  <si>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</si>
  <si>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</si>
  <si>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</si>
  <si>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080</t>
  </si>
  <si>
    <t>083</t>
  </si>
  <si>
    <t>088</t>
  </si>
  <si>
    <t>089</t>
  </si>
  <si>
    <t>105</t>
  </si>
  <si>
    <t>115</t>
  </si>
  <si>
    <t>120</t>
  </si>
  <si>
    <t>121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</si>
  <si>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</si>
  <si>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</si>
  <si>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</si>
  <si>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</si>
  <si>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</si>
  <si>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</si>
  <si>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</si>
  <si>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</si>
  <si>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</si>
  <si>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</si>
  <si>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</si>
  <si>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</si>
  <si>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</si>
  <si>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</si>
  <si>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</si>
  <si>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</si>
  <si>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</si>
  <si>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</si>
  <si>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</si>
  <si>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</si>
  <si>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</si>
  <si>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</si>
  <si>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</si>
  <si>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</si>
  <si>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</si>
  <si>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</si>
  <si>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</si>
  <si>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</si>
  <si>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</si>
  <si>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</si>
  <si>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</si>
  <si>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</si>
  <si>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</si>
  <si>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</si>
  <si>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</si>
  <si>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</si>
  <si>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</si>
  <si>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</si>
  <si>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</si>
  <si>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</si>
  <si>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</si>
  <si>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</si>
  <si>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</si>
  <si>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</si>
  <si>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</si>
  <si>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</si>
  <si>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</si>
  <si>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</si>
  <si>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</si>
  <si>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</si>
  <si>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</si>
  <si>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</si>
  <si>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</si>
  <si>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</si>
  <si>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</si>
  <si>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</si>
  <si>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</si>
  <si>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</si>
  <si>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</si>
  <si>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</si>
  <si>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</si>
  <si>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</si>
  <si>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</si>
  <si>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</si>
  <si>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</si>
  <si>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</si>
  <si>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</si>
  <si>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</si>
  <si>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</si>
  <si>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</si>
  <si>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</si>
  <si>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</si>
  <si>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</si>
  <si>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</si>
  <si>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</si>
  <si>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 xml:space="preserve">Výsledek se týká žadatele, který prokazuje finanční zdraví: </t>
  </si>
  <si>
    <t>za účetnictví období 2015, 2014 a 2013</t>
  </si>
  <si>
    <t>za účetnictví období 2014, 2013 a 2012</t>
  </si>
  <si>
    <t>za účetnictví období 2015 a 2014</t>
  </si>
  <si>
    <t>za účetnictví období 2014 a 2013</t>
  </si>
  <si>
    <t>za daňovou evidenci období 2015, 2014 a 2013</t>
  </si>
  <si>
    <t>za daňovou evidenci období 2014, 2013 a 2012</t>
  </si>
  <si>
    <t>za daňovou evidenci období 2015 a 2014</t>
  </si>
  <si>
    <t>za daňovou evidenci období 2014 a 2013</t>
  </si>
  <si>
    <t>za účetnictví období 2015 a 2014, za daňovou evidenci období 2013</t>
  </si>
  <si>
    <t>za účetnictví období 2014 a 2013, za daňovou evidenci období 2012</t>
  </si>
  <si>
    <t>za účetnictví období 2015, za daňovou evidenci období 2014 a 2013</t>
  </si>
  <si>
    <t>za účetnictví období 2014, za daňovou evidenci období 2013 a 2012</t>
  </si>
  <si>
    <t xml:space="preserve">za účetnictví období 2015, za daňovou evidenci období 2014 </t>
  </si>
  <si>
    <t>za účetnictví období 2014, za daňovou evidenci období 2013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</si>
  <si>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</si>
  <si>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</si>
  <si>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</si>
  <si>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</si>
  <si>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</si>
  <si>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</si>
  <si>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</si>
  <si>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z Přiznání k dani z příjmů fyzických osob typ B u žadatelů s daňovou evidencí</t>
  </si>
  <si>
    <t>- výpočet se provádí za poslední tři uzavřená účetní období</t>
  </si>
  <si>
    <t>či mimořádných okolností)</t>
  </si>
  <si>
    <t xml:space="preserve">(ve výjimečných případech i pouze za dva roky - nově vzniklý subjekt či subjekt poškozený z důvodů vyšší moci </t>
  </si>
  <si>
    <t>Rozvaha ke dni 31. 12. 2016</t>
  </si>
  <si>
    <t>Výsledek ukazatelů za rok 2016</t>
  </si>
  <si>
    <t>Výkaz zisku a ztráty ke dni 31. 12. 2016</t>
  </si>
  <si>
    <t>Přiznání k dani z příjmů fyzických osob 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</si>
</sst>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/>
      <right style="thick">
        <color indexed="38"/>
      </right>
      <top style="thick">
        <color indexed="38"/>
      </top>
      <bottom style="hair">
        <color indexed="38"/>
      </bottom>
      <diagonal/>
    </border>
    <border>
      <left/>
      <right style="thick">
        <color indexed="38"/>
      </right>
      <top style="hair">
        <color indexed="38"/>
      </top>
      <bottom style="hair">
        <color indexed="38"/>
      </bottom>
      <diagonal/>
    </border>
    <border>
      <left/>
      <right style="thick">
        <color indexed="38"/>
      </right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Continuous" wrapText="1"/>
    </xf>
    <xf numFmtId="3" fontId="3" fillId="0" borderId="6" xfId="0" applyNumberFormat="1" applyFont="1" applyBorder="1"/>
    <xf numFmtId="49" fontId="3" fillId="0" borderId="5" xfId="0" applyNumberFormat="1" applyFont="1" applyBorder="1" applyAlignment="1">
      <alignment horizontal="center" vertical="center"/>
    </xf>
    <xf numFmtId="3" fontId="3" fillId="0" borderId="9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Continuous" vertical="center" wrapText="1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0" borderId="0" xfId="0" applyFont="1" applyAlignment="1">
      <alignment horizontal="left"/>
    </xf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7" borderId="6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10" fillId="2" borderId="5" xfId="0" applyFont="1" applyFill="1" applyBorder="1" applyAlignment="1">
      <alignment horizontal="center"/>
    </xf>
    <xf numFmtId="0" fontId="3" fillId="3" borderId="31" xfId="0" applyFont="1" applyFill="1" applyBorder="1"/>
    <xf numFmtId="0" fontId="10" fillId="2" borderId="32" xfId="0" applyFont="1" applyFill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6" borderId="2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9827" name="Line 1">
          <a:extLst>
            <a:ext uri="{FF2B5EF4-FFF2-40B4-BE49-F238E27FC236}">
              <a16:creationId xmlns:a16="http://schemas.microsoft.com/office/drawing/2014/main" id="{730072B2-C4F3-4EA5-8FCA-EBF3929E6E1A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9828" name="Line 2">
          <a:extLst>
            <a:ext uri="{FF2B5EF4-FFF2-40B4-BE49-F238E27FC236}">
              <a16:creationId xmlns:a16="http://schemas.microsoft.com/office/drawing/2014/main" id="{8C4EFE04-B075-45EC-85A4-27C0132F3A28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9829" name="Line 3">
          <a:extLst>
            <a:ext uri="{FF2B5EF4-FFF2-40B4-BE49-F238E27FC236}">
              <a16:creationId xmlns:a16="http://schemas.microsoft.com/office/drawing/2014/main" id="{48C27CAB-CD4F-41C2-94C1-1B98EA071234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4940" name="Line 1">
          <a:extLst>
            <a:ext uri="{FF2B5EF4-FFF2-40B4-BE49-F238E27FC236}">
              <a16:creationId xmlns:a16="http://schemas.microsoft.com/office/drawing/2014/main" id="{6613F10A-7CBE-4D0C-968F-6BC4FEC4E439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4941" name="Line 2">
          <a:extLst>
            <a:ext uri="{FF2B5EF4-FFF2-40B4-BE49-F238E27FC236}">
              <a16:creationId xmlns:a16="http://schemas.microsoft.com/office/drawing/2014/main" id="{25E155C5-737E-4358-BC1D-33148AF2E995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4942" name="Line 3">
          <a:extLst>
            <a:ext uri="{FF2B5EF4-FFF2-40B4-BE49-F238E27FC236}">
              <a16:creationId xmlns:a16="http://schemas.microsoft.com/office/drawing/2014/main" id="{B21C63BE-9273-478A-9B0C-C1BA782311AF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7883" name="Line 1">
          <a:extLst>
            <a:ext uri="{FF2B5EF4-FFF2-40B4-BE49-F238E27FC236}">
              <a16:creationId xmlns:a16="http://schemas.microsoft.com/office/drawing/2014/main" id="{BF20067A-2782-4A0E-9B23-C568BD162926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7884" name="Line 2">
          <a:extLst>
            <a:ext uri="{FF2B5EF4-FFF2-40B4-BE49-F238E27FC236}">
              <a16:creationId xmlns:a16="http://schemas.microsoft.com/office/drawing/2014/main" id="{BC4D91DB-87E0-4428-80B0-D3907B3831DC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7885" name="Line 3">
          <a:extLst>
            <a:ext uri="{FF2B5EF4-FFF2-40B4-BE49-F238E27FC236}">
              <a16:creationId xmlns:a16="http://schemas.microsoft.com/office/drawing/2014/main" id="{947B03F1-E419-406C-8515-2DB6264F2B2E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120650</xdr:rowOff>
    </xdr:from>
    <xdr:to>
      <xdr:col>6</xdr:col>
      <xdr:colOff>31750</xdr:colOff>
      <xdr:row>26</xdr:row>
      <xdr:rowOff>6350</xdr:rowOff>
    </xdr:to>
    <xdr:sp macro="" textlink="">
      <xdr:nvSpPr>
        <xdr:cNvPr id="25835" name="Line 1">
          <a:extLst>
            <a:ext uri="{FF2B5EF4-FFF2-40B4-BE49-F238E27FC236}">
              <a16:creationId xmlns:a16="http://schemas.microsoft.com/office/drawing/2014/main" id="{49793687-D1D2-4C4A-B2AD-C01004A018DD}"/>
            </a:ext>
          </a:extLst>
        </xdr:cNvPr>
        <xdr:cNvSpPr>
          <a:spLocks noChangeShapeType="1"/>
        </xdr:cNvSpPr>
      </xdr:nvSpPr>
      <xdr:spPr bwMode="auto">
        <a:xfrm flipH="1" flipV="1">
          <a:off x="5930900" y="4362450"/>
          <a:ext cx="882650" cy="8064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101600</xdr:rowOff>
    </xdr:from>
    <xdr:to>
      <xdr:col>6</xdr:col>
      <xdr:colOff>6350</xdr:colOff>
      <xdr:row>21</xdr:row>
      <xdr:rowOff>184150</xdr:rowOff>
    </xdr:to>
    <xdr:sp macro="" textlink="">
      <xdr:nvSpPr>
        <xdr:cNvPr id="25836" name="Line 2">
          <a:extLst>
            <a:ext uri="{FF2B5EF4-FFF2-40B4-BE49-F238E27FC236}">
              <a16:creationId xmlns:a16="http://schemas.microsoft.com/office/drawing/2014/main" id="{18936462-F528-47A9-B4AC-275ECA45D4E0}"/>
            </a:ext>
          </a:extLst>
        </xdr:cNvPr>
        <xdr:cNvSpPr>
          <a:spLocks noChangeShapeType="1"/>
        </xdr:cNvSpPr>
      </xdr:nvSpPr>
      <xdr:spPr bwMode="auto">
        <a:xfrm flipH="1" flipV="1">
          <a:off x="5930900" y="3606800"/>
          <a:ext cx="857250" cy="819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14</xdr:row>
      <xdr:rowOff>139700</xdr:rowOff>
    </xdr:from>
    <xdr:to>
      <xdr:col>5</xdr:col>
      <xdr:colOff>279400</xdr:colOff>
      <xdr:row>18</xdr:row>
      <xdr:rowOff>6350</xdr:rowOff>
    </xdr:to>
    <xdr:sp macro="" textlink="">
      <xdr:nvSpPr>
        <xdr:cNvPr id="25837" name="Line 3">
          <a:extLst>
            <a:ext uri="{FF2B5EF4-FFF2-40B4-BE49-F238E27FC236}">
              <a16:creationId xmlns:a16="http://schemas.microsoft.com/office/drawing/2014/main" id="{F8D296CE-D943-4347-B687-1FBA1EBC31E9}"/>
            </a:ext>
          </a:extLst>
        </xdr:cNvPr>
        <xdr:cNvSpPr>
          <a:spLocks noChangeShapeType="1"/>
        </xdr:cNvSpPr>
      </xdr:nvSpPr>
      <xdr:spPr bwMode="auto">
        <a:xfrm flipH="1" flipV="1">
          <a:off x="5905500" y="2901950"/>
          <a:ext cx="876300" cy="7937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9</xdr:row>
      <xdr:rowOff>0</xdr:rowOff>
    </xdr:from>
    <xdr:to>
      <xdr:col>5</xdr:col>
      <xdr:colOff>279400</xdr:colOff>
      <xdr:row>12</xdr:row>
      <xdr:rowOff>6350</xdr:rowOff>
    </xdr:to>
    <xdr:sp macro="" textlink="">
      <xdr:nvSpPr>
        <xdr:cNvPr id="28749" name="Line 3">
          <a:extLst>
            <a:ext uri="{FF2B5EF4-FFF2-40B4-BE49-F238E27FC236}">
              <a16:creationId xmlns:a16="http://schemas.microsoft.com/office/drawing/2014/main" id="{C1747D53-F2EE-45F9-BD15-28AEA22C77C5}"/>
            </a:ext>
          </a:extLst>
        </xdr:cNvPr>
        <xdr:cNvSpPr>
          <a:spLocks noChangeShapeType="1"/>
        </xdr:cNvSpPr>
      </xdr:nvSpPr>
      <xdr:spPr bwMode="auto">
        <a:xfrm flipH="1" flipV="1">
          <a:off x="5905500" y="1873250"/>
          <a:ext cx="876300" cy="56515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zoomScale="75" zoomScaleNormal="75" zoomScaleSheetLayoutView="75" workbookViewId="0">
      <selection activeCell="E31" sqref="E31"/>
    </sheetView>
  </sheetViews>
  <sheetFormatPr defaultRowHeight="12.5" x14ac:dyDescent="0.25"/>
  <cols>
    <col min="1" max="1" width="5" customWidth="1"/>
    <col min="2" max="2" width="1.54296875" customWidth="1"/>
    <col min="3" max="3" width="7.26953125" customWidth="1"/>
    <col min="4" max="4" width="12.7265625" customWidth="1"/>
    <col min="5" max="5" width="17.453125" customWidth="1"/>
    <col min="6" max="7" width="7.81640625" customWidth="1"/>
    <col min="8" max="8" width="7.7265625" customWidth="1"/>
    <col min="9" max="9" width="8" customWidth="1"/>
    <col min="10" max="10" width="21" customWidth="1"/>
    <col min="11" max="11" width="7.81640625" customWidth="1"/>
    <col min="12" max="12" width="24.54296875" customWidth="1"/>
    <col min="13" max="13" width="6.453125" customWidth="1"/>
    <col min="14" max="14" width="25" customWidth="1"/>
    <col min="15" max="15" width="3.54296875" customWidth="1"/>
  </cols>
  <sheetData>
    <row r="1" spans="1:21" ht="13" thickBot="1" x14ac:dyDescent="0.3"/>
    <row r="2" spans="1:21" ht="7.5" customHeight="1" thickTop="1" x14ac:dyDescent="0.3">
      <c r="A2" s="7"/>
      <c r="B2" s="96"/>
      <c r="C2" s="97"/>
      <c r="D2" s="97"/>
      <c r="E2" s="97"/>
      <c r="F2" s="98"/>
      <c r="G2" s="99"/>
      <c r="H2" s="100"/>
      <c r="I2" s="101"/>
      <c r="J2" s="97"/>
      <c r="K2" s="97"/>
      <c r="L2" s="97"/>
      <c r="M2" s="102"/>
      <c r="N2" s="7"/>
      <c r="O2" s="7"/>
      <c r="P2" s="7"/>
      <c r="Q2" s="7"/>
      <c r="R2" s="7"/>
      <c r="S2" s="7"/>
      <c r="T2" s="7"/>
      <c r="U2" s="8"/>
    </row>
    <row r="3" spans="1:21" ht="17.5" x14ac:dyDescent="0.35">
      <c r="A3" s="7"/>
      <c r="B3" s="116"/>
      <c r="C3" s="79"/>
      <c r="D3" s="79"/>
      <c r="E3" s="79"/>
      <c r="F3" s="103" t="s">
        <v>102</v>
      </c>
      <c r="G3" s="104"/>
      <c r="H3" s="104"/>
      <c r="I3" s="105"/>
      <c r="J3" s="80"/>
      <c r="K3" s="80"/>
      <c r="L3" s="80"/>
      <c r="M3" s="106"/>
      <c r="N3" s="7"/>
      <c r="O3" s="7"/>
      <c r="P3" s="7"/>
      <c r="Q3" s="7"/>
      <c r="R3" s="7"/>
      <c r="S3" s="7"/>
      <c r="T3" s="7"/>
      <c r="U3" s="8"/>
    </row>
    <row r="4" spans="1:21" ht="14" x14ac:dyDescent="0.3">
      <c r="A4" s="7"/>
      <c r="B4" s="107"/>
      <c r="C4" s="10"/>
      <c r="D4" s="10"/>
      <c r="E4" s="10"/>
      <c r="F4" s="10"/>
      <c r="G4" s="10"/>
      <c r="H4" s="10"/>
      <c r="I4" s="10"/>
      <c r="J4" s="10"/>
      <c r="K4" s="10"/>
      <c r="L4" s="10"/>
      <c r="M4" s="108"/>
      <c r="N4" s="7"/>
      <c r="O4" s="7"/>
      <c r="P4" s="7"/>
      <c r="Q4" s="7"/>
      <c r="R4" s="7"/>
      <c r="S4" s="7"/>
      <c r="T4" s="7"/>
      <c r="U4" s="8"/>
    </row>
    <row r="5" spans="1:21" ht="14" x14ac:dyDescent="0.3">
      <c r="A5" s="14"/>
      <c r="B5" s="109"/>
      <c r="C5" s="110" t="s">
        <v>120</v>
      </c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14"/>
      <c r="O5" s="14"/>
      <c r="P5" s="14"/>
      <c r="Q5" s="14"/>
      <c r="R5" s="14"/>
      <c r="S5" s="14"/>
      <c r="T5" s="7"/>
      <c r="U5" s="8"/>
    </row>
    <row r="6" spans="1:21" ht="14" x14ac:dyDescent="0.3">
      <c r="A6" s="14"/>
      <c r="B6" s="109"/>
      <c r="C6" s="110" t="s">
        <v>231</v>
      </c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14"/>
      <c r="O6" s="14"/>
      <c r="P6" s="14"/>
      <c r="Q6" s="14"/>
      <c r="R6" s="14"/>
      <c r="S6" s="14"/>
      <c r="T6" s="7"/>
      <c r="U6" s="8"/>
    </row>
    <row r="7" spans="1:21" ht="14" x14ac:dyDescent="0.3">
      <c r="A7" s="14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4"/>
      <c r="O7" s="14"/>
      <c r="P7" s="14"/>
      <c r="Q7" s="14"/>
      <c r="R7" s="14"/>
      <c r="S7" s="14"/>
      <c r="T7" s="7"/>
      <c r="U7" s="8"/>
    </row>
    <row r="8" spans="1:21" ht="14" x14ac:dyDescent="0.3">
      <c r="A8" s="14"/>
      <c r="B8" s="109"/>
      <c r="C8" s="110" t="s">
        <v>232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4"/>
      <c r="O8" s="14"/>
      <c r="P8" s="14"/>
      <c r="Q8" s="14"/>
      <c r="R8" s="14"/>
      <c r="S8" s="14"/>
      <c r="T8" s="7"/>
      <c r="U8" s="8"/>
    </row>
    <row r="9" spans="1:21" ht="14" x14ac:dyDescent="0.3">
      <c r="A9" s="14"/>
      <c r="B9" s="109"/>
      <c r="C9" s="95" t="s">
        <v>234</v>
      </c>
      <c r="D9" s="39"/>
      <c r="E9" s="39"/>
      <c r="F9" s="39"/>
      <c r="G9" s="39"/>
      <c r="H9" s="39"/>
      <c r="I9" s="39"/>
      <c r="J9" s="39"/>
      <c r="K9" s="39"/>
      <c r="L9" s="39"/>
      <c r="M9" s="112"/>
      <c r="N9" s="43"/>
      <c r="O9" s="43"/>
      <c r="P9" s="43"/>
      <c r="Q9" s="14"/>
      <c r="R9" s="14"/>
      <c r="S9" s="14"/>
      <c r="T9" s="7"/>
      <c r="U9" s="8"/>
    </row>
    <row r="10" spans="1:21" ht="14" x14ac:dyDescent="0.3">
      <c r="A10" s="14"/>
      <c r="B10" s="109"/>
      <c r="C10" s="95" t="s">
        <v>233</v>
      </c>
      <c r="D10" s="39"/>
      <c r="E10" s="39"/>
      <c r="F10" s="39"/>
      <c r="G10" s="39"/>
      <c r="H10" s="39"/>
      <c r="I10" s="39"/>
      <c r="J10" s="39"/>
      <c r="K10" s="39"/>
      <c r="L10" s="39"/>
      <c r="M10" s="112"/>
      <c r="N10" s="43"/>
      <c r="O10" s="43"/>
      <c r="P10" s="43"/>
      <c r="Q10" s="14"/>
      <c r="R10" s="14"/>
      <c r="S10" s="14"/>
      <c r="T10" s="7"/>
      <c r="U10" s="8"/>
    </row>
    <row r="11" spans="1:21" ht="14" x14ac:dyDescent="0.3">
      <c r="A11" s="14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4"/>
      <c r="O11" s="14"/>
      <c r="P11" s="14"/>
      <c r="Q11" s="14"/>
      <c r="R11" s="14"/>
      <c r="S11" s="14"/>
      <c r="T11" s="7"/>
      <c r="U11" s="8"/>
    </row>
    <row r="12" spans="1:21" ht="14" x14ac:dyDescent="0.3">
      <c r="A12" s="14"/>
      <c r="B12" s="109"/>
      <c r="C12" s="113" t="s">
        <v>66</v>
      </c>
      <c r="D12" s="113"/>
      <c r="E12" s="110"/>
      <c r="F12" s="110"/>
      <c r="G12" s="110"/>
      <c r="H12" s="110"/>
      <c r="I12" s="110"/>
      <c r="J12" s="110"/>
      <c r="K12" s="110"/>
      <c r="L12" s="110"/>
      <c r="M12" s="111"/>
      <c r="N12" s="14"/>
      <c r="O12" s="14"/>
      <c r="P12" s="14"/>
      <c r="Q12" s="14"/>
      <c r="R12" s="14"/>
      <c r="S12" s="14"/>
      <c r="T12" s="7"/>
      <c r="U12" s="8"/>
    </row>
    <row r="13" spans="1:21" ht="14" x14ac:dyDescent="0.3">
      <c r="A13" s="14"/>
      <c r="B13" s="109"/>
      <c r="C13" s="113" t="s">
        <v>99</v>
      </c>
      <c r="D13" s="113"/>
      <c r="E13" s="110"/>
      <c r="F13" s="110"/>
      <c r="G13" s="110"/>
      <c r="H13" s="110"/>
      <c r="I13" s="110"/>
      <c r="J13" s="127" t="s">
        <v>94</v>
      </c>
      <c r="K13" s="110" t="s">
        <v>100</v>
      </c>
      <c r="L13" s="128" t="s">
        <v>121</v>
      </c>
      <c r="M13" s="114"/>
      <c r="O13" s="14"/>
      <c r="P13" s="14"/>
      <c r="Q13" s="14"/>
      <c r="R13" s="14"/>
      <c r="S13" s="14"/>
      <c r="T13" s="7"/>
      <c r="U13" s="8"/>
    </row>
    <row r="14" spans="1:21" ht="14" x14ac:dyDescent="0.3">
      <c r="A14" s="14"/>
      <c r="B14" s="109"/>
      <c r="C14" s="113" t="s">
        <v>176</v>
      </c>
      <c r="D14" s="113"/>
      <c r="E14" s="110"/>
      <c r="F14" s="110"/>
      <c r="G14" s="110"/>
      <c r="H14" s="110"/>
      <c r="I14" s="110"/>
      <c r="J14" s="110"/>
      <c r="K14" s="110"/>
      <c r="L14" s="110"/>
      <c r="M14" s="111"/>
      <c r="N14" s="14"/>
      <c r="O14" s="14"/>
      <c r="P14" s="14"/>
      <c r="Q14" s="14"/>
      <c r="R14" s="14"/>
      <c r="S14" s="14"/>
      <c r="T14" s="7"/>
      <c r="U14" s="8"/>
    </row>
    <row r="15" spans="1:21" ht="14" x14ac:dyDescent="0.3">
      <c r="A15" s="14"/>
      <c r="B15" s="109"/>
      <c r="C15" s="113" t="s">
        <v>122</v>
      </c>
      <c r="D15" s="113"/>
      <c r="E15" s="110"/>
      <c r="F15" s="110"/>
      <c r="G15" s="110"/>
      <c r="H15" s="110"/>
      <c r="I15" s="110"/>
      <c r="J15" s="110"/>
      <c r="K15" s="110"/>
      <c r="L15" s="110"/>
      <c r="M15" s="111"/>
      <c r="N15" s="14"/>
      <c r="O15" s="14"/>
      <c r="P15" s="14"/>
      <c r="Q15" s="14"/>
      <c r="R15" s="14"/>
      <c r="S15" s="14"/>
      <c r="T15" s="7"/>
      <c r="U15" s="8"/>
    </row>
    <row r="16" spans="1:21" ht="14" x14ac:dyDescent="0.3">
      <c r="A16" s="14"/>
      <c r="B16" s="109"/>
      <c r="C16" s="113" t="s">
        <v>163</v>
      </c>
      <c r="D16" s="113"/>
      <c r="E16" s="110"/>
      <c r="F16" s="110"/>
      <c r="G16" s="110"/>
      <c r="H16" s="110"/>
      <c r="I16" s="110"/>
      <c r="J16" s="110"/>
      <c r="K16" s="110"/>
      <c r="L16" s="110"/>
      <c r="M16" s="111"/>
      <c r="N16" s="14"/>
      <c r="O16" s="14"/>
      <c r="P16" s="14"/>
      <c r="Q16" s="14"/>
      <c r="R16" s="14"/>
      <c r="S16" s="14"/>
      <c r="T16" s="7"/>
      <c r="U16" s="8"/>
    </row>
    <row r="17" spans="1:21" ht="14" x14ac:dyDescent="0.3">
      <c r="A17" s="14"/>
      <c r="B17" s="109"/>
      <c r="C17" s="113" t="s">
        <v>101</v>
      </c>
      <c r="D17" s="115" t="s">
        <v>67</v>
      </c>
      <c r="E17" s="110"/>
      <c r="F17" s="110"/>
      <c r="G17" s="110"/>
      <c r="H17" s="110"/>
      <c r="I17" s="110"/>
      <c r="J17" s="110"/>
      <c r="K17" s="110"/>
      <c r="L17" s="110"/>
      <c r="M17" s="111"/>
      <c r="N17" s="14"/>
      <c r="O17" s="14"/>
      <c r="P17" s="14"/>
      <c r="Q17" s="14"/>
      <c r="R17" s="14"/>
      <c r="S17" s="14"/>
      <c r="T17" s="7"/>
      <c r="U17" s="8"/>
    </row>
    <row r="18" spans="1:21" ht="14" x14ac:dyDescent="0.3">
      <c r="A18" s="14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4"/>
      <c r="O18" s="14"/>
      <c r="P18" s="14"/>
      <c r="Q18" s="14"/>
      <c r="R18" s="14"/>
      <c r="S18" s="14"/>
      <c r="T18" s="7"/>
      <c r="U18" s="8"/>
    </row>
    <row r="19" spans="1:21" ht="14.5" thickBot="1" x14ac:dyDescent="0.35">
      <c r="A19" s="14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14"/>
      <c r="O19" s="14"/>
      <c r="P19" s="14"/>
      <c r="Q19" s="14"/>
      <c r="R19" s="14"/>
      <c r="S19" s="14"/>
      <c r="T19" s="7"/>
      <c r="U19" s="8"/>
    </row>
    <row r="20" spans="1:21" ht="14.5" thickTop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50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G21" sqref="G2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customWidth="1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35" t="s">
        <v>138</v>
      </c>
      <c r="C2" s="13"/>
      <c r="D2" s="13"/>
      <c r="E2" s="7"/>
      <c r="F2" s="13"/>
      <c r="G2" s="35" t="s">
        <v>136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5" thickBot="1" x14ac:dyDescent="0.3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3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(((D6+D7+D10+D13)-('2012-DE'!D6+'2012-DE'!D7+'2012-DE'!D8+'2012-DE'!D9)+D22)/('2012-DE'!D6+'2012-DE'!D7+'2012-DE'!D8+'2012-DE'!D9))*100</f>
        <v>#DIV/0!</v>
      </c>
      <c r="I15" s="135">
        <f>IF(AND((D6+D7+D10+D13)=0,D22=0,('2012-DE'!D6+'2012-DE'!D7+'2012-DE'!D8+'2012-DE'!D9)=0),0, IF(('2012-DE'!D6+'2012-DE'!D7+'2012-DE'!D8+'2012-DE'!D9)=0,3,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7"/>
      <c r="D16" s="38"/>
      <c r="E16" s="7"/>
      <c r="F16" s="32" t="s">
        <v>54</v>
      </c>
      <c r="G16" s="33" t="s">
        <v>135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5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H14" sqref="H14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customWidth="1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8"/>
      <c r="E1" s="8"/>
      <c r="F1" s="140"/>
      <c r="G1" s="140"/>
      <c r="H1" s="140"/>
      <c r="I1" s="140"/>
      <c r="J1" s="140"/>
      <c r="K1" s="8"/>
      <c r="L1" s="8"/>
    </row>
    <row r="2" spans="1:99" ht="14" x14ac:dyDescent="0.3">
      <c r="A2" s="8"/>
      <c r="B2" s="35" t="s">
        <v>134</v>
      </c>
      <c r="C2" s="13"/>
      <c r="D2" s="13"/>
      <c r="E2" s="7"/>
      <c r="F2" s="39"/>
      <c r="G2" s="83"/>
      <c r="H2" s="39"/>
      <c r="I2" s="39"/>
      <c r="J2" s="39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" x14ac:dyDescent="0.3">
      <c r="A3" s="11"/>
      <c r="B3" s="82"/>
      <c r="C3" s="9"/>
      <c r="D3" s="9"/>
      <c r="E3" s="9"/>
      <c r="F3" s="39"/>
      <c r="G3" s="83"/>
      <c r="H3" s="39"/>
      <c r="I3" s="39"/>
      <c r="J3" s="3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Bot="1" x14ac:dyDescent="0.35">
      <c r="A4" s="8"/>
      <c r="B4" s="7"/>
      <c r="C4" s="7"/>
      <c r="D4" s="7"/>
      <c r="E4" s="7"/>
      <c r="F4" s="39"/>
      <c r="G4" s="39"/>
      <c r="H4" s="39"/>
      <c r="I4" s="39"/>
      <c r="J4" s="39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26</v>
      </c>
      <c r="C5" s="16" t="s">
        <v>27</v>
      </c>
      <c r="D5" s="36" t="s">
        <v>68</v>
      </c>
      <c r="E5" s="7"/>
      <c r="F5" s="141"/>
      <c r="G5" s="141"/>
      <c r="H5" s="142"/>
      <c r="I5" s="143"/>
      <c r="J5" s="3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8" t="s">
        <v>139</v>
      </c>
      <c r="C6" s="19" t="s">
        <v>69</v>
      </c>
      <c r="D6" s="20"/>
      <c r="E6" s="7"/>
      <c r="F6" s="138"/>
      <c r="G6" s="39"/>
      <c r="H6" s="137"/>
      <c r="I6" s="138"/>
      <c r="J6" s="39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24" t="s">
        <v>114</v>
      </c>
      <c r="C7" s="123"/>
      <c r="D7" s="20"/>
      <c r="E7" s="7"/>
      <c r="F7" s="138"/>
      <c r="G7" s="39"/>
      <c r="H7" s="137"/>
      <c r="I7" s="138"/>
      <c r="J7" s="39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24" t="s">
        <v>115</v>
      </c>
      <c r="C8" s="123"/>
      <c r="D8" s="20"/>
      <c r="E8" s="7"/>
      <c r="F8" s="138"/>
      <c r="G8" s="39"/>
      <c r="H8" s="139"/>
      <c r="I8" s="138"/>
      <c r="J8" s="39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5" thickBot="1" x14ac:dyDescent="0.35">
      <c r="A9" s="8"/>
      <c r="B9" s="21" t="s">
        <v>113</v>
      </c>
      <c r="C9" s="22" t="s">
        <v>74</v>
      </c>
      <c r="D9" s="23"/>
      <c r="E9" s="7"/>
      <c r="F9" s="138"/>
      <c r="G9" s="39"/>
      <c r="H9" s="137"/>
      <c r="I9" s="138"/>
      <c r="J9" s="39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5" thickTop="1" x14ac:dyDescent="0.3">
      <c r="A10" s="8"/>
      <c r="B10" s="10"/>
      <c r="C10" s="37"/>
      <c r="D10" s="38"/>
      <c r="E10" s="7"/>
      <c r="F10" s="144"/>
      <c r="G10" s="145"/>
      <c r="H10" s="145"/>
      <c r="I10" s="141"/>
      <c r="J10" s="39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46"/>
      <c r="C11" s="147"/>
      <c r="D11" s="148"/>
      <c r="E11" s="7"/>
      <c r="F11" s="39"/>
      <c r="G11" s="39"/>
      <c r="H11" s="39"/>
      <c r="I11" s="39"/>
      <c r="J11" s="39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5" thickBot="1" x14ac:dyDescent="0.35">
      <c r="A12" s="8"/>
      <c r="B12" s="39"/>
      <c r="C12" s="41"/>
      <c r="D12" s="149"/>
      <c r="E12" s="7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39"/>
      <c r="C13" s="41"/>
      <c r="D13" s="149"/>
      <c r="E13" s="7"/>
      <c r="F13" s="8"/>
      <c r="G13" s="50" t="s">
        <v>86</v>
      </c>
      <c r="H13" s="51"/>
      <c r="I13" s="47"/>
      <c r="J13" s="47"/>
      <c r="K13" s="4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39"/>
      <c r="C14" s="41"/>
      <c r="D14" s="149"/>
      <c r="E14" s="7"/>
      <c r="F14" s="8"/>
      <c r="G14" s="52" t="s">
        <v>109</v>
      </c>
      <c r="H14" s="53"/>
      <c r="I14" s="47"/>
      <c r="J14" s="47"/>
      <c r="K14" s="4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10"/>
      <c r="C15" s="37"/>
      <c r="D15" s="38"/>
      <c r="E15" s="10"/>
      <c r="F15" s="7"/>
      <c r="G15" s="54" t="s">
        <v>110</v>
      </c>
      <c r="H15" s="55"/>
      <c r="I15" s="49"/>
      <c r="J15" s="49"/>
      <c r="K15" s="4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" x14ac:dyDescent="0.3">
      <c r="A16" s="8"/>
      <c r="B16" s="10"/>
      <c r="C16" s="37"/>
      <c r="D16" s="38"/>
      <c r="E16" s="39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" x14ac:dyDescent="0.3">
      <c r="A17" s="8"/>
      <c r="B17" s="10"/>
      <c r="C17" s="37"/>
      <c r="D17" s="38"/>
      <c r="E17" s="39"/>
      <c r="F17" s="7"/>
      <c r="G17" s="10" t="s">
        <v>116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" x14ac:dyDescent="0.3">
      <c r="A18" s="8"/>
      <c r="B18" s="39"/>
      <c r="C18" s="41"/>
      <c r="D18" s="42"/>
      <c r="E18" s="39"/>
      <c r="F18" s="7"/>
      <c r="G18" s="10" t="s">
        <v>117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39"/>
      <c r="C19" s="41"/>
      <c r="D19" s="42"/>
      <c r="E19" s="39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" x14ac:dyDescent="0.3">
      <c r="A20" s="8"/>
      <c r="B20" s="39"/>
      <c r="C20" s="41"/>
      <c r="D20" s="42"/>
      <c r="E20" s="39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" x14ac:dyDescent="0.3">
      <c r="A21" s="8"/>
      <c r="B21" s="39"/>
      <c r="C21" s="41"/>
      <c r="D21" s="42"/>
      <c r="E21" s="39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" x14ac:dyDescent="0.3">
      <c r="A22" s="8"/>
      <c r="B22" s="39"/>
      <c r="C22" s="41"/>
      <c r="D22" s="42"/>
      <c r="E22" s="39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" x14ac:dyDescent="0.3">
      <c r="A23" s="8"/>
      <c r="B23" s="39"/>
      <c r="C23" s="41"/>
      <c r="D23" s="42"/>
      <c r="E23" s="39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B24" s="39"/>
      <c r="C24" s="41"/>
      <c r="D24" s="42"/>
      <c r="E24" s="39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" x14ac:dyDescent="0.3">
      <c r="A25" s="8"/>
      <c r="B25" s="39"/>
      <c r="C25" s="41"/>
      <c r="D25" s="42"/>
      <c r="E25" s="39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" x14ac:dyDescent="0.3">
      <c r="A26" s="8"/>
      <c r="B26" s="39"/>
      <c r="C26" s="41"/>
      <c r="D26" s="42"/>
      <c r="E26" s="39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" x14ac:dyDescent="0.3">
      <c r="A27" s="8"/>
      <c r="B27" s="39"/>
      <c r="C27" s="41"/>
      <c r="D27" s="42"/>
      <c r="E27" s="39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39"/>
      <c r="C28" s="43"/>
      <c r="D28" s="39"/>
      <c r="E28" s="39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39"/>
      <c r="C29" s="43"/>
      <c r="D29" s="39"/>
      <c r="E29" s="39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" x14ac:dyDescent="0.3"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" x14ac:dyDescent="0.3"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" x14ac:dyDescent="0.3"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" x14ac:dyDescent="0.3"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" x14ac:dyDescent="0.3"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" x14ac:dyDescent="0.3"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" x14ac:dyDescent="0.3"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" x14ac:dyDescent="0.3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" x14ac:dyDescent="0.3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" x14ac:dyDescent="0.3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" x14ac:dyDescent="0.3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" x14ac:dyDescent="0.3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" x14ac:dyDescent="0.3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" x14ac:dyDescent="0.3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" x14ac:dyDescent="0.3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" x14ac:dyDescent="0.3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289"/>
  <sheetViews>
    <sheetView zoomScale="75" zoomScaleNormal="75" workbookViewId="0">
      <selection activeCell="E26" sqref="E26"/>
    </sheetView>
  </sheetViews>
  <sheetFormatPr defaultRowHeight="12.5" x14ac:dyDescent="0.25"/>
  <cols>
    <col min="1" max="1" width="3.1796875" customWidth="1"/>
    <col min="2" max="2" width="17.453125" customWidth="1"/>
    <col min="3" max="3" width="10.7265625" customWidth="1"/>
    <col min="4" max="4" width="10.81640625" customWidth="1"/>
    <col min="6" max="6" width="6.81640625" customWidth="1"/>
    <col min="7" max="7" width="32.1796875" customWidth="1"/>
    <col min="8" max="8" width="29.1796875" customWidth="1"/>
    <col min="9" max="9" width="16.81640625" customWidth="1"/>
    <col min="10" max="10" width="79" customWidth="1"/>
  </cols>
  <sheetData>
    <row r="1" spans="1:14" ht="12.7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" x14ac:dyDescent="0.3">
      <c r="A2" s="7"/>
      <c r="B2" s="61" t="s">
        <v>97</v>
      </c>
      <c r="C2" s="35"/>
      <c r="D2" s="35"/>
      <c r="E2" s="7"/>
      <c r="F2" s="77" t="s">
        <v>98</v>
      </c>
      <c r="G2" s="78"/>
      <c r="H2" s="79"/>
      <c r="I2" s="80"/>
      <c r="J2" s="7"/>
      <c r="K2" s="7"/>
      <c r="L2" s="7"/>
      <c r="M2" s="5"/>
      <c r="N2" s="5"/>
    </row>
    <row r="3" spans="1:14" ht="14.5" thickBot="1" x14ac:dyDescent="0.35">
      <c r="A3" s="7"/>
      <c r="B3" s="81"/>
      <c r="C3" s="82"/>
      <c r="D3" s="82"/>
      <c r="E3" s="9"/>
      <c r="F3" s="83"/>
      <c r="G3" s="84"/>
      <c r="H3" s="85"/>
      <c r="I3" s="39"/>
      <c r="J3" s="7"/>
      <c r="K3" s="7"/>
      <c r="L3" s="7"/>
      <c r="M3" s="5"/>
      <c r="N3" s="5"/>
    </row>
    <row r="4" spans="1:14" ht="6.75" customHeight="1" thickTop="1" thickBot="1" x14ac:dyDescent="0.35">
      <c r="A4" s="7"/>
      <c r="B4" s="60"/>
      <c r="C4" s="7"/>
      <c r="D4" s="7"/>
      <c r="E4" s="7"/>
      <c r="F4" s="87"/>
      <c r="G4" s="88"/>
      <c r="H4" s="89"/>
      <c r="I4" s="165"/>
      <c r="J4" s="161"/>
      <c r="K4" s="7"/>
      <c r="L4" s="7"/>
      <c r="M4" s="5"/>
      <c r="N4" s="5"/>
    </row>
    <row r="5" spans="1:14" ht="14.5" thickTop="1" x14ac:dyDescent="0.3">
      <c r="A5" s="7"/>
      <c r="B5" s="62" t="s">
        <v>57</v>
      </c>
      <c r="C5" s="63" t="s">
        <v>55</v>
      </c>
      <c r="D5" s="64" t="s">
        <v>56</v>
      </c>
      <c r="E5" s="7"/>
      <c r="F5" s="66" t="s">
        <v>62</v>
      </c>
      <c r="G5" s="86" t="s">
        <v>63</v>
      </c>
      <c r="H5" s="86" t="s">
        <v>64</v>
      </c>
      <c r="I5" s="160" t="s">
        <v>65</v>
      </c>
      <c r="J5" s="162" t="s">
        <v>209</v>
      </c>
      <c r="K5" s="7"/>
      <c r="L5" s="7"/>
      <c r="M5" s="5"/>
      <c r="N5" s="5"/>
    </row>
    <row r="6" spans="1:14" ht="14" x14ac:dyDescent="0.3">
      <c r="A6" s="7"/>
      <c r="B6" s="30" t="s">
        <v>61</v>
      </c>
      <c r="C6" s="25">
        <v>22.01</v>
      </c>
      <c r="D6" s="65">
        <v>30</v>
      </c>
      <c r="E6" s="7"/>
      <c r="F6" s="121">
        <v>3</v>
      </c>
      <c r="G6" s="72" t="s">
        <v>166</v>
      </c>
      <c r="H6" s="25">
        <f>('2016-ÚČ'!J16+'2015-ÚČ'!J16+'2014-ÚČ'!J16)/3</f>
        <v>3</v>
      </c>
      <c r="I6" s="166" t="str">
        <f>IF(H6&lt;6.01,B10,IF(H6&lt;9.01,B9,IF(H6&lt;14.01,B8,IF(H6&gt;22,B6,B7))))</f>
        <v>E - NE</v>
      </c>
      <c r="J6" s="163" t="s">
        <v>210</v>
      </c>
      <c r="K6" s="7"/>
      <c r="L6" s="7"/>
      <c r="M6" s="5"/>
      <c r="N6" s="5"/>
    </row>
    <row r="7" spans="1:14" ht="14" x14ac:dyDescent="0.3">
      <c r="A7" s="7"/>
      <c r="B7" s="30" t="s">
        <v>60</v>
      </c>
      <c r="C7" s="25">
        <v>14.01</v>
      </c>
      <c r="D7" s="65">
        <v>22</v>
      </c>
      <c r="E7" s="7"/>
      <c r="F7" s="30">
        <v>3</v>
      </c>
      <c r="G7" s="72" t="s">
        <v>157</v>
      </c>
      <c r="H7" s="25">
        <f>('2015-ÚČ'!J16+'2014-ÚČ'!J16+'2013-ÚČ'!J16)/3</f>
        <v>3</v>
      </c>
      <c r="I7" s="166" t="str">
        <f>IF(H7&lt;6.01,B10,IF(H7&lt;9.01,B9,IF(H7&lt;14.01,B8,IF(H7&gt;22,B6,B7))))</f>
        <v>E - NE</v>
      </c>
      <c r="J7" s="163" t="s">
        <v>211</v>
      </c>
      <c r="K7" s="7"/>
      <c r="L7" s="7"/>
      <c r="M7" s="5"/>
      <c r="N7" s="5"/>
    </row>
    <row r="8" spans="1:14" ht="14" x14ac:dyDescent="0.3">
      <c r="A8" s="7"/>
      <c r="B8" s="30" t="s">
        <v>59</v>
      </c>
      <c r="C8" s="25">
        <v>9.01</v>
      </c>
      <c r="D8" s="65">
        <v>14</v>
      </c>
      <c r="E8" s="7"/>
      <c r="F8" s="121">
        <v>2</v>
      </c>
      <c r="G8" s="72" t="s">
        <v>167</v>
      </c>
      <c r="H8" s="25">
        <f>('2016-ÚČ'!J16+'2015-ÚČ'!J16)/2</f>
        <v>3</v>
      </c>
      <c r="I8" s="166" t="str">
        <f>IF(H8&lt;6.01,B10,IF(H8&lt;9.01,B9,IF(H8&lt;14.01,B8,IF(H8&gt;22,B6,B7))))</f>
        <v>E - NE</v>
      </c>
      <c r="J8" s="163" t="s">
        <v>212</v>
      </c>
      <c r="K8" s="7"/>
      <c r="L8" s="7"/>
      <c r="M8" s="5"/>
      <c r="N8" s="5"/>
    </row>
    <row r="9" spans="1:14" ht="14" x14ac:dyDescent="0.3">
      <c r="A9" s="7"/>
      <c r="B9" s="66" t="s">
        <v>156</v>
      </c>
      <c r="C9" s="67">
        <v>6.01</v>
      </c>
      <c r="D9" s="68">
        <v>9</v>
      </c>
      <c r="E9" s="7"/>
      <c r="F9" s="30">
        <v>2</v>
      </c>
      <c r="G9" s="72" t="s">
        <v>168</v>
      </c>
      <c r="H9" s="25">
        <f>('2015-ÚČ'!J16+'2014-ÚČ'!J16)/2</f>
        <v>3</v>
      </c>
      <c r="I9" s="166" t="str">
        <f>IF(H9&lt;6.01,B10,IF(H9&lt;9.01,B9,IF(H9&lt;14.01,B8,IF(H9&gt;22,B6,B7))))</f>
        <v>E - NE</v>
      </c>
      <c r="J9" s="163" t="s">
        <v>213</v>
      </c>
      <c r="K9" s="7"/>
      <c r="L9" s="7"/>
      <c r="M9" s="5"/>
      <c r="N9" s="5"/>
    </row>
    <row r="10" spans="1:14" ht="14.5" thickBot="1" x14ac:dyDescent="0.35">
      <c r="A10" s="7"/>
      <c r="B10" s="69" t="s">
        <v>58</v>
      </c>
      <c r="C10" s="70">
        <v>3</v>
      </c>
      <c r="D10" s="71">
        <v>6</v>
      </c>
      <c r="E10" s="7"/>
      <c r="F10" s="122">
        <v>3</v>
      </c>
      <c r="G10" s="120" t="s">
        <v>169</v>
      </c>
      <c r="H10" s="25">
        <f>('2016-DE'!I16+'2015-DE'!I16+'2014-DE'!I16)/3</f>
        <v>6</v>
      </c>
      <c r="I10" s="166" t="str">
        <f>IF(H10&lt;6.01,B10,IF(H10&lt;9.01,B9,IF(H10&lt;14.01,B8,IF(H10&gt;22,B6,B7))))</f>
        <v>E - NE</v>
      </c>
      <c r="J10" s="163" t="s">
        <v>214</v>
      </c>
      <c r="K10" s="7"/>
      <c r="L10" s="7"/>
      <c r="M10" s="5"/>
      <c r="N10" s="5"/>
    </row>
    <row r="11" spans="1:14" ht="14.5" thickTop="1" x14ac:dyDescent="0.3">
      <c r="A11" s="7"/>
      <c r="B11" s="7"/>
      <c r="C11" s="7"/>
      <c r="D11" s="7"/>
      <c r="E11" s="7"/>
      <c r="F11" s="30">
        <v>3</v>
      </c>
      <c r="G11" s="72" t="s">
        <v>158</v>
      </c>
      <c r="H11" s="25">
        <f>('2015-DE'!I16+'2014-DE'!I16+'2013-DE'!I16)/3</f>
        <v>6</v>
      </c>
      <c r="I11" s="166" t="str">
        <f>IF(H11&lt;6.01,B10,IF(H11&lt;9.01,B9,IF(H11&lt;14.01,B8,IF(H11&gt;22,B6,B7))))</f>
        <v>E - NE</v>
      </c>
      <c r="J11" s="163" t="s">
        <v>215</v>
      </c>
      <c r="K11" s="7"/>
      <c r="L11" s="7"/>
      <c r="M11" s="5"/>
      <c r="N11" s="5"/>
    </row>
    <row r="12" spans="1:14" ht="14" x14ac:dyDescent="0.3">
      <c r="A12" s="7"/>
      <c r="B12" s="7"/>
      <c r="C12" s="7"/>
      <c r="D12" s="7"/>
      <c r="E12" s="7"/>
      <c r="F12" s="122">
        <v>2</v>
      </c>
      <c r="G12" s="120" t="s">
        <v>170</v>
      </c>
      <c r="H12" s="25">
        <f>('2016-DE'!I16+'2015-DE'!I16)/2</f>
        <v>6</v>
      </c>
      <c r="I12" s="166" t="str">
        <f>IF(H12&lt;6.01,B10,IF(H12&lt;9.01,B9,IF(H12&lt;14.01,B8,IF(H12&gt;22,B6,B7))))</f>
        <v>E - NE</v>
      </c>
      <c r="J12" s="163" t="s">
        <v>216</v>
      </c>
      <c r="K12" s="7"/>
      <c r="L12" s="7"/>
      <c r="M12" s="5"/>
      <c r="N12" s="5"/>
    </row>
    <row r="13" spans="1:14" ht="14" x14ac:dyDescent="0.3">
      <c r="A13" s="7"/>
      <c r="B13" s="8"/>
      <c r="C13" s="8"/>
      <c r="D13" s="8"/>
      <c r="E13" s="7"/>
      <c r="F13" s="30">
        <v>2</v>
      </c>
      <c r="G13" s="72" t="s">
        <v>171</v>
      </c>
      <c r="H13" s="25">
        <f>('2015-DE'!I16+'2014-DE'!I16)/2</f>
        <v>6</v>
      </c>
      <c r="I13" s="166" t="str">
        <f>IF(H13&lt;6.01,B10,IF(H13&lt;9.01,B9,IF(H13&lt;14.01,B8,IF(H13&gt;22,B6,B7))))</f>
        <v>E - NE</v>
      </c>
      <c r="J13" s="163" t="s">
        <v>217</v>
      </c>
      <c r="K13" s="7"/>
      <c r="L13" s="7"/>
      <c r="M13" s="5"/>
      <c r="N13" s="5"/>
    </row>
    <row r="14" spans="1:14" ht="14" x14ac:dyDescent="0.3">
      <c r="A14" s="7"/>
      <c r="B14" s="7"/>
      <c r="C14" s="7"/>
      <c r="D14" s="7"/>
      <c r="E14" s="7"/>
      <c r="F14" s="122">
        <v>3</v>
      </c>
      <c r="G14" s="120" t="s">
        <v>172</v>
      </c>
      <c r="H14" s="25">
        <f>('2016-ÚČ'!J16+'2015-ÚČ'!J16+'2014-DE'!I16)/3</f>
        <v>4</v>
      </c>
      <c r="I14" s="166" t="str">
        <f>IF(H14&lt;6.01,B10,IF(H14&lt;9.01,B9,IF(H14&lt;14.01,B8,IF(H14&gt;22,B6,B7))))</f>
        <v>E - NE</v>
      </c>
      <c r="J14" s="163" t="s">
        <v>218</v>
      </c>
      <c r="K14" s="7"/>
      <c r="L14" s="7"/>
      <c r="M14" s="5"/>
      <c r="N14" s="5"/>
    </row>
    <row r="15" spans="1:14" ht="14" x14ac:dyDescent="0.3">
      <c r="A15" s="7"/>
      <c r="B15" s="7"/>
      <c r="C15" s="7"/>
      <c r="D15" s="7"/>
      <c r="E15" s="7"/>
      <c r="F15" s="30">
        <v>3</v>
      </c>
      <c r="G15" s="72" t="s">
        <v>159</v>
      </c>
      <c r="H15" s="25">
        <f>('2015-ÚČ'!J16+'2014-ÚČ'!J16+'2013-DE'!I16)/3</f>
        <v>4</v>
      </c>
      <c r="I15" s="166" t="str">
        <f>IF(H15&lt;6.01,B10,IF(H15&lt;9.01,B9,IF(H15&lt;14.01,B8,IF(H15&gt;22,B6,B7))))</f>
        <v>E - NE</v>
      </c>
      <c r="J15" s="163" t="s">
        <v>219</v>
      </c>
      <c r="K15" s="7"/>
      <c r="L15" s="7"/>
      <c r="M15" s="5"/>
      <c r="N15" s="5"/>
    </row>
    <row r="16" spans="1:14" ht="14" x14ac:dyDescent="0.3">
      <c r="A16" s="7"/>
      <c r="B16" s="7"/>
      <c r="C16" s="7"/>
      <c r="D16" s="7"/>
      <c r="E16" s="7"/>
      <c r="F16" s="122">
        <v>3</v>
      </c>
      <c r="G16" s="120" t="s">
        <v>173</v>
      </c>
      <c r="H16" s="25">
        <f>('2016-ÚČ'!J16+'2015-DE'!I16+'2014-DE'!I16)/3</f>
        <v>5</v>
      </c>
      <c r="I16" s="166" t="str">
        <f>IF(H16&lt;6.01,B10,IF(H16&lt;9.01,B9,IF(H16&lt;14.01,B8,IF(H16&gt;22,B6,B7))))</f>
        <v>E - NE</v>
      </c>
      <c r="J16" s="163" t="s">
        <v>220</v>
      </c>
      <c r="K16" s="7"/>
      <c r="L16" s="7"/>
      <c r="M16" s="5"/>
      <c r="N16" s="5"/>
    </row>
    <row r="17" spans="1:14" ht="14" x14ac:dyDescent="0.3">
      <c r="A17" s="7"/>
      <c r="B17" s="7"/>
      <c r="C17" s="7"/>
      <c r="D17" s="7"/>
      <c r="E17" s="7"/>
      <c r="F17" s="30">
        <v>3</v>
      </c>
      <c r="G17" s="72" t="s">
        <v>160</v>
      </c>
      <c r="H17" s="25">
        <f>('2015-ÚČ'!J16+'2014-DE'!I16+'2013-DE'!I16)/3</f>
        <v>5</v>
      </c>
      <c r="I17" s="166" t="str">
        <f>IF(H17&lt;6.01,B10,IF(H17&lt;9.01,B9,IF(H17&lt;14.01,B8,IF(H17&gt;22,B6,B7))))</f>
        <v>E - NE</v>
      </c>
      <c r="J17" s="163" t="s">
        <v>221</v>
      </c>
      <c r="K17" s="7"/>
      <c r="L17" s="7"/>
      <c r="M17" s="5"/>
      <c r="N17" s="5"/>
    </row>
    <row r="18" spans="1:14" ht="14" x14ac:dyDescent="0.3">
      <c r="A18" s="7"/>
      <c r="B18" s="7"/>
      <c r="C18" s="7"/>
      <c r="D18" s="7"/>
      <c r="E18" s="7"/>
      <c r="F18" s="122">
        <v>2</v>
      </c>
      <c r="G18" s="120" t="s">
        <v>174</v>
      </c>
      <c r="H18" s="25">
        <f>('2016-ÚČ'!J16+'2015-DE'!I16)/2</f>
        <v>4.5</v>
      </c>
      <c r="I18" s="166" t="str">
        <f>IF(H18&lt;6.01,B10,IF(H18&lt;9.01,B9,IF(H18&lt;14.01,B8,IF(H18&gt;22,B6,B7))))</f>
        <v>E - NE</v>
      </c>
      <c r="J18" s="163" t="s">
        <v>222</v>
      </c>
      <c r="K18" s="7"/>
      <c r="L18" s="7"/>
      <c r="M18" s="5"/>
      <c r="N18" s="5"/>
    </row>
    <row r="19" spans="1:14" ht="14.5" thickBot="1" x14ac:dyDescent="0.35">
      <c r="A19" s="7"/>
      <c r="B19" s="7"/>
      <c r="C19" s="7"/>
      <c r="D19" s="7"/>
      <c r="E19" s="7"/>
      <c r="F19" s="74">
        <v>2</v>
      </c>
      <c r="G19" s="75" t="s">
        <v>161</v>
      </c>
      <c r="H19" s="76">
        <f>('2015-ÚČ'!J16+'2014-DE'!I16)/2</f>
        <v>4.5</v>
      </c>
      <c r="I19" s="167" t="str">
        <f>IF(H19&lt;6.01,B10,IF(H19&lt;9.01,B9,IF(H19&lt;14.01,B8,IF(H19&gt;22,B6,B7))))</f>
        <v>E - NE</v>
      </c>
      <c r="J19" s="164" t="s">
        <v>223</v>
      </c>
      <c r="K19" s="7"/>
      <c r="L19" s="7"/>
      <c r="M19" s="5"/>
      <c r="N19" s="5"/>
    </row>
    <row r="20" spans="1:14" ht="14.5" thickTop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  <c r="N20" s="5"/>
    </row>
    <row r="21" spans="1:14" ht="14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  <c r="N21" s="5"/>
    </row>
    <row r="22" spans="1:14" ht="14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5"/>
    </row>
    <row r="23" spans="1:14" ht="14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  <c r="N23" s="5"/>
    </row>
    <row r="24" spans="1:14" ht="14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  <c r="N24" s="5"/>
    </row>
    <row r="25" spans="1:14" ht="14" x14ac:dyDescent="0.3">
      <c r="A25" s="7"/>
      <c r="B25" s="7"/>
      <c r="C25" s="7"/>
      <c r="D25" s="7"/>
      <c r="E25" s="7"/>
      <c r="F25" s="7"/>
      <c r="G25" s="7"/>
      <c r="H25" s="7"/>
      <c r="I25" s="7"/>
      <c r="J25" s="159"/>
      <c r="K25" s="7"/>
      <c r="L25" s="7"/>
      <c r="M25" s="5"/>
      <c r="N25" s="5"/>
    </row>
    <row r="26" spans="1:14" ht="14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5"/>
    </row>
    <row r="27" spans="1:14" ht="14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</row>
    <row r="28" spans="1:14" ht="14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tabSelected="1" topLeftCell="A4" zoomScale="75" zoomScaleNormal="75" workbookViewId="0">
      <selection activeCell="C36" sqref="C36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" x14ac:dyDescent="0.3">
      <c r="A2" s="8"/>
      <c r="B2" s="12"/>
      <c r="C2" s="35" t="s">
        <v>235</v>
      </c>
      <c r="D2" s="12"/>
      <c r="E2" s="12"/>
      <c r="F2" s="7"/>
      <c r="G2" s="13"/>
      <c r="H2" s="35" t="s">
        <v>236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5" thickBot="1" x14ac:dyDescent="0.3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3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53" t="s">
        <v>186</v>
      </c>
      <c r="C15" s="151" t="s">
        <v>178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((E7-'2015-ÚČ'!E7+E35)/'2015-ÚČ'!E7)*100</f>
        <v>#DIV/0!</v>
      </c>
      <c r="J15" s="31">
        <f>IF(AND(E7=0,E35=0,'2015-ÚČ'!E7=0),0, IF('2015-ÚČ'!E7=0,3,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175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53" t="s">
        <v>188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53" t="s">
        <v>189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53" t="s">
        <v>190</v>
      </c>
      <c r="C19" s="151" t="s">
        <v>5</v>
      </c>
      <c r="D19" s="19" t="s">
        <v>144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53" t="s">
        <v>207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53" t="s">
        <v>191</v>
      </c>
      <c r="C21" s="151" t="s">
        <v>9</v>
      </c>
      <c r="D21" s="19" t="s">
        <v>145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53" t="s">
        <v>192</v>
      </c>
      <c r="C22" s="151" t="s">
        <v>14</v>
      </c>
      <c r="D22" s="19" t="s">
        <v>146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53" t="s">
        <v>208</v>
      </c>
      <c r="C23" s="151" t="s">
        <v>125</v>
      </c>
      <c r="D23" s="19" t="s">
        <v>132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53" t="s">
        <v>193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thickBot="1" x14ac:dyDescent="0.35">
      <c r="A25" s="8"/>
      <c r="B25" s="154" t="s">
        <v>194</v>
      </c>
      <c r="C25" s="152" t="s">
        <v>8</v>
      </c>
      <c r="D25" s="22" t="s">
        <v>147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Top="1" x14ac:dyDescent="0.3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8"/>
      <c r="B27" s="13"/>
      <c r="C27" s="35" t="s">
        <v>237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1.5" thickTop="1" x14ac:dyDescent="0.3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5" customHeight="1" x14ac:dyDescent="0.3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5" thickBot="1" x14ac:dyDescent="0.3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5" thickTop="1" x14ac:dyDescent="0.3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" x14ac:dyDescent="0.3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" x14ac:dyDescent="0.3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" x14ac:dyDescent="0.3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" x14ac:dyDescent="0.3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" x14ac:dyDescent="0.3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" x14ac:dyDescent="0.3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" x14ac:dyDescent="0.3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" x14ac:dyDescent="0.3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" x14ac:dyDescent="0.3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" x14ac:dyDescent="0.3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" x14ac:dyDescent="0.3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" x14ac:dyDescent="0.3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" x14ac:dyDescent="0.3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" x14ac:dyDescent="0.3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" x14ac:dyDescent="0.3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" x14ac:dyDescent="0.3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" x14ac:dyDescent="0.3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" x14ac:dyDescent="0.3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topLeftCell="A19" zoomScale="75" zoomScaleNormal="75" workbookViewId="0">
      <selection activeCell="C28" sqref="C28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" x14ac:dyDescent="0.3">
      <c r="A2" s="8"/>
      <c r="B2" s="12"/>
      <c r="C2" s="35" t="s">
        <v>224</v>
      </c>
      <c r="D2" s="12"/>
      <c r="E2" s="12"/>
      <c r="F2" s="7"/>
      <c r="G2" s="13"/>
      <c r="H2" s="35" t="s">
        <v>164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5" thickBot="1" x14ac:dyDescent="0.3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3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53" t="s">
        <v>186</v>
      </c>
      <c r="C15" s="151" t="s">
        <v>178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((E7-'2014-ÚČ'!E7+E35)/'2014-ÚČ'!E7)*100</f>
        <v>#DIV/0!</v>
      </c>
      <c r="J15" s="31">
        <f>IF(AND(E7=0,E35=0,'2014-ÚČ'!E7=0),0, IF('2014-ÚČ'!E7=0,3,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153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53" t="s">
        <v>188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53" t="s">
        <v>189</v>
      </c>
      <c r="C18" s="151" t="s">
        <v>4</v>
      </c>
      <c r="D18" s="19" t="s">
        <v>129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53" t="s">
        <v>190</v>
      </c>
      <c r="C19" s="151" t="s">
        <v>5</v>
      </c>
      <c r="D19" s="19" t="s">
        <v>144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53" t="s">
        <v>207</v>
      </c>
      <c r="C20" s="151" t="s">
        <v>14</v>
      </c>
      <c r="D20" s="19" t="s">
        <v>51</v>
      </c>
      <c r="E20" s="20"/>
      <c r="F20" s="7"/>
      <c r="G20" s="7"/>
      <c r="H20" s="7"/>
      <c r="I20" s="7"/>
      <c r="J20" s="131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53" t="s">
        <v>191</v>
      </c>
      <c r="C21" s="151" t="s">
        <v>9</v>
      </c>
      <c r="D21" s="19" t="s">
        <v>145</v>
      </c>
      <c r="E21" s="20"/>
      <c r="F21" s="7"/>
      <c r="G21" s="7"/>
      <c r="H21" s="7"/>
      <c r="I21" s="7"/>
      <c r="J21" s="131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53" t="s">
        <v>192</v>
      </c>
      <c r="C22" s="151" t="s">
        <v>14</v>
      </c>
      <c r="D22" s="19" t="s">
        <v>146</v>
      </c>
      <c r="E22" s="20"/>
      <c r="F22" s="7"/>
      <c r="G22" s="7"/>
      <c r="H22" s="7"/>
      <c r="I22" s="130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53" t="s">
        <v>208</v>
      </c>
      <c r="C23" s="151" t="s">
        <v>125</v>
      </c>
      <c r="D23" s="19" t="s">
        <v>132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53" t="s">
        <v>193</v>
      </c>
      <c r="C24" s="151" t="s">
        <v>10</v>
      </c>
      <c r="D24" s="19" t="s">
        <v>133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thickBot="1" x14ac:dyDescent="0.35">
      <c r="A25" s="8"/>
      <c r="B25" s="154" t="s">
        <v>194</v>
      </c>
      <c r="C25" s="152" t="s">
        <v>8</v>
      </c>
      <c r="D25" s="22" t="s">
        <v>147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Top="1" x14ac:dyDescent="0.3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8"/>
      <c r="B27" s="13"/>
      <c r="C27" s="35" t="s">
        <v>225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1.5" thickTop="1" x14ac:dyDescent="0.3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5" customHeight="1" x14ac:dyDescent="0.3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5" thickBot="1" x14ac:dyDescent="0.3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5" thickTop="1" x14ac:dyDescent="0.3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" x14ac:dyDescent="0.3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" x14ac:dyDescent="0.3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" x14ac:dyDescent="0.3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" x14ac:dyDescent="0.3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" x14ac:dyDescent="0.3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" x14ac:dyDescent="0.3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" x14ac:dyDescent="0.3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" x14ac:dyDescent="0.3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" x14ac:dyDescent="0.3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" x14ac:dyDescent="0.3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" x14ac:dyDescent="0.3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" x14ac:dyDescent="0.3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" x14ac:dyDescent="0.3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" x14ac:dyDescent="0.3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" x14ac:dyDescent="0.3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" x14ac:dyDescent="0.3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" x14ac:dyDescent="0.3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" x14ac:dyDescent="0.3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topLeftCell="A22" zoomScale="75" zoomScaleNormal="75" workbookViewId="0">
      <selection activeCell="C30" sqref="C30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" x14ac:dyDescent="0.3">
      <c r="A2" s="8"/>
      <c r="B2" s="12"/>
      <c r="C2" s="35" t="s">
        <v>226</v>
      </c>
      <c r="D2" s="12"/>
      <c r="E2" s="12"/>
      <c r="F2" s="7"/>
      <c r="G2" s="13"/>
      <c r="H2" s="35" t="s">
        <v>150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5" thickBot="1" x14ac:dyDescent="0.3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3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53" t="s">
        <v>186</v>
      </c>
      <c r="C15" s="151" t="s">
        <v>0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((E7-'2013-ÚČ'!E7+E35)/'2013-ÚČ'!E7)*100</f>
        <v>#DIV/0!</v>
      </c>
      <c r="J15" s="31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137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53" t="s">
        <v>206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53" t="s">
        <v>189</v>
      </c>
      <c r="C18" s="151" t="s">
        <v>4</v>
      </c>
      <c r="D18" s="19" t="s">
        <v>128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53" t="s">
        <v>190</v>
      </c>
      <c r="C19" s="151" t="s">
        <v>5</v>
      </c>
      <c r="D19" s="19" t="s">
        <v>129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53" t="s">
        <v>207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53" t="s">
        <v>191</v>
      </c>
      <c r="C21" s="151" t="s">
        <v>9</v>
      </c>
      <c r="D21" s="19" t="s">
        <v>130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53" t="s">
        <v>192</v>
      </c>
      <c r="C22" s="151" t="s">
        <v>14</v>
      </c>
      <c r="D22" s="19" t="s">
        <v>131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53" t="s">
        <v>208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53" t="s">
        <v>193</v>
      </c>
      <c r="C24" s="151" t="s">
        <v>10</v>
      </c>
      <c r="D24" s="19" t="s">
        <v>132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thickBot="1" x14ac:dyDescent="0.35">
      <c r="A25" s="8"/>
      <c r="B25" s="154" t="s">
        <v>194</v>
      </c>
      <c r="C25" s="152" t="s">
        <v>8</v>
      </c>
      <c r="D25" s="22" t="s">
        <v>133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Top="1" x14ac:dyDescent="0.3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8"/>
      <c r="B27" s="13"/>
      <c r="C27" s="35" t="s">
        <v>227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1.5" thickTop="1" x14ac:dyDescent="0.3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5" customHeight="1" x14ac:dyDescent="0.3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5" thickBot="1" x14ac:dyDescent="0.3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5" thickTop="1" x14ac:dyDescent="0.3">
      <c r="A41" s="8"/>
      <c r="B41" s="8"/>
      <c r="C41" s="10"/>
      <c r="D41" s="37"/>
      <c r="E41" s="129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8"/>
      <c r="B42" s="8"/>
      <c r="C42" s="7"/>
      <c r="D42" s="14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" x14ac:dyDescent="0.3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" x14ac:dyDescent="0.3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" x14ac:dyDescent="0.3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" x14ac:dyDescent="0.3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" x14ac:dyDescent="0.3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" x14ac:dyDescent="0.3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" x14ac:dyDescent="0.3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" x14ac:dyDescent="0.3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" x14ac:dyDescent="0.3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" x14ac:dyDescent="0.3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" x14ac:dyDescent="0.3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" x14ac:dyDescent="0.3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" x14ac:dyDescent="0.3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" x14ac:dyDescent="0.3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" x14ac:dyDescent="0.3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" x14ac:dyDescent="0.3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" x14ac:dyDescent="0.3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" x14ac:dyDescent="0.3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topLeftCell="A16" zoomScale="75" zoomScaleNormal="75" workbookViewId="0">
      <selection activeCell="D37" sqref="D37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00" ht="14" x14ac:dyDescent="0.3">
      <c r="A2" s="8"/>
      <c r="B2" s="12"/>
      <c r="C2" s="35" t="s">
        <v>228</v>
      </c>
      <c r="D2" s="12"/>
      <c r="E2" s="12"/>
      <c r="F2" s="7"/>
      <c r="G2" s="13"/>
      <c r="H2" s="35" t="s">
        <v>136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93" customFormat="1" ht="14.5" thickBot="1" x14ac:dyDescent="0.35">
      <c r="A3" s="11"/>
      <c r="B3" s="11"/>
      <c r="C3" s="82"/>
      <c r="D3" s="91"/>
      <c r="E3" s="91"/>
      <c r="F3" s="9"/>
      <c r="G3" s="9"/>
      <c r="H3" s="82"/>
      <c r="I3" s="9"/>
      <c r="J3" s="9"/>
      <c r="K3" s="9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</row>
    <row r="4" spans="1:100" ht="6.75" customHeight="1" thickTop="1" thickBot="1" x14ac:dyDescent="0.35">
      <c r="A4" s="8"/>
      <c r="B4" s="8"/>
      <c r="C4" s="7"/>
      <c r="D4" s="7"/>
      <c r="E4" s="7"/>
      <c r="F4" s="7"/>
      <c r="G4" s="87"/>
      <c r="H4" s="88"/>
      <c r="I4" s="89"/>
      <c r="J4" s="9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66" t="s">
        <v>50</v>
      </c>
      <c r="H5" s="86" t="s">
        <v>46</v>
      </c>
      <c r="I5" s="94" t="s">
        <v>47</v>
      </c>
      <c r="J5" s="73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8"/>
      <c r="B6" s="153"/>
      <c r="C6" s="151" t="s">
        <v>49</v>
      </c>
      <c r="D6" s="19" t="s">
        <v>16</v>
      </c>
      <c r="E6" s="20"/>
      <c r="F6" s="7"/>
      <c r="G6" s="30">
        <v>1</v>
      </c>
      <c r="H6" s="24" t="s">
        <v>19</v>
      </c>
      <c r="I6" s="25" t="e">
        <f>((E38+E37)/E6)*100</f>
        <v>#DIV/0!</v>
      </c>
      <c r="J6" s="158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8"/>
      <c r="B7" s="153" t="s">
        <v>179</v>
      </c>
      <c r="C7" s="151" t="s">
        <v>148</v>
      </c>
      <c r="D7" s="19" t="s">
        <v>149</v>
      </c>
      <c r="E7" s="20"/>
      <c r="F7" s="7"/>
      <c r="G7" s="30">
        <v>2</v>
      </c>
      <c r="H7" s="24" t="s">
        <v>48</v>
      </c>
      <c r="I7" s="25" t="e">
        <f>((E15+E16+E17)/E6)*100</f>
        <v>#DIV/0!</v>
      </c>
      <c r="J7" s="158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8"/>
      <c r="B8" s="153" t="s">
        <v>180</v>
      </c>
      <c r="C8" s="151" t="s">
        <v>7</v>
      </c>
      <c r="D8" s="19" t="s">
        <v>17</v>
      </c>
      <c r="E8" s="20"/>
      <c r="F8" s="7"/>
      <c r="G8" s="30">
        <v>3</v>
      </c>
      <c r="H8" s="24" t="s">
        <v>24</v>
      </c>
      <c r="I8" s="25" t="e">
        <f>(E34/(E31+E33))*100</f>
        <v>#DIV/0!</v>
      </c>
      <c r="J8" s="158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8"/>
      <c r="B9" s="153" t="s">
        <v>181</v>
      </c>
      <c r="C9" s="151" t="s">
        <v>11</v>
      </c>
      <c r="D9" s="19" t="s">
        <v>18</v>
      </c>
      <c r="E9" s="20"/>
      <c r="F9" s="7"/>
      <c r="G9" s="30">
        <v>4</v>
      </c>
      <c r="H9" s="24" t="s">
        <v>23</v>
      </c>
      <c r="I9" s="25" t="e">
        <f>((E40+E35+E36)/(E30+E32))*100</f>
        <v>#DIV/0!</v>
      </c>
      <c r="J9" s="158">
        <f>IF(E40+E36+E35&lt;=0,0, IF(E30+E32=0,0,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8"/>
      <c r="B10" s="153" t="s">
        <v>182</v>
      </c>
      <c r="C10" s="151" t="s">
        <v>12</v>
      </c>
      <c r="D10" s="19" t="s">
        <v>103</v>
      </c>
      <c r="E10" s="20"/>
      <c r="F10" s="7"/>
      <c r="G10" s="30">
        <v>5</v>
      </c>
      <c r="H10" s="24" t="s">
        <v>25</v>
      </c>
      <c r="I10" s="25" t="e">
        <f>((E18-E20-E22-E19)/E14)*100</f>
        <v>#DIV/0!</v>
      </c>
      <c r="J10" s="158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8"/>
      <c r="B11" s="153" t="s">
        <v>183</v>
      </c>
      <c r="C11" s="151" t="s">
        <v>15</v>
      </c>
      <c r="D11" s="19" t="s">
        <v>104</v>
      </c>
      <c r="E11" s="20"/>
      <c r="F11" s="7"/>
      <c r="G11" s="30">
        <v>6</v>
      </c>
      <c r="H11" s="24" t="s">
        <v>20</v>
      </c>
      <c r="I11" s="25" t="e">
        <f>(E38+E37)/E39</f>
        <v>#DIV/0!</v>
      </c>
      <c r="J11" s="158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8"/>
      <c r="B12" s="153" t="s">
        <v>184</v>
      </c>
      <c r="C12" s="151" t="s">
        <v>13</v>
      </c>
      <c r="D12" s="19" t="s">
        <v>105</v>
      </c>
      <c r="E12" s="20"/>
      <c r="F12" s="7"/>
      <c r="G12" s="30">
        <v>7</v>
      </c>
      <c r="H12" s="24" t="s">
        <v>22</v>
      </c>
      <c r="I12" s="25" t="e">
        <f>(E18-E20-E22-E19-E12)/(E40+E35+E36)</f>
        <v>#DIV/0!</v>
      </c>
      <c r="J12" s="31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8"/>
      <c r="B13" s="153" t="s">
        <v>185</v>
      </c>
      <c r="C13" s="151" t="s">
        <v>8</v>
      </c>
      <c r="D13" s="19" t="s">
        <v>106</v>
      </c>
      <c r="E13" s="20"/>
      <c r="F13" s="7"/>
      <c r="G13" s="30">
        <v>8</v>
      </c>
      <c r="H13" s="24" t="s">
        <v>21</v>
      </c>
      <c r="I13" s="25" t="e">
        <f>(E8+E13-E21-E23-E24-E25-E20)/E9</f>
        <v>#DIV/0!</v>
      </c>
      <c r="J13" s="31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8"/>
      <c r="B14" s="153"/>
      <c r="C14" s="151" t="s">
        <v>3</v>
      </c>
      <c r="D14" s="19" t="s">
        <v>107</v>
      </c>
      <c r="E14" s="20"/>
      <c r="F14" s="7"/>
      <c r="G14" s="30">
        <v>9</v>
      </c>
      <c r="H14" s="24" t="s">
        <v>151</v>
      </c>
      <c r="I14" s="25" t="e">
        <f>(E10-E11+E12)/(E21-E22+E23+E24)</f>
        <v>#DIV/0!</v>
      </c>
      <c r="J14" s="31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8"/>
      <c r="B15" s="153" t="s">
        <v>186</v>
      </c>
      <c r="C15" s="151" t="s">
        <v>0</v>
      </c>
      <c r="D15" s="19" t="s">
        <v>126</v>
      </c>
      <c r="E15" s="20"/>
      <c r="F15" s="7"/>
      <c r="G15" s="30">
        <v>10</v>
      </c>
      <c r="H15" s="24" t="s">
        <v>152</v>
      </c>
      <c r="I15" s="25" t="e">
        <f>((E7-'2012-ÚČ'!E6+E35)/'2012-ÚČ'!E6)*100</f>
        <v>#DIV/0!</v>
      </c>
      <c r="J15" s="31">
        <f>IF(AND(E7=0,E35=0,'2012-ÚČ'!E6=0),0, IF('2012-ÚČ'!E6=0,3,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8"/>
      <c r="B16" s="153" t="s">
        <v>187</v>
      </c>
      <c r="C16" s="151" t="s">
        <v>1</v>
      </c>
      <c r="D16" s="19" t="s">
        <v>127</v>
      </c>
      <c r="E16" s="20"/>
      <c r="F16" s="7"/>
      <c r="G16" s="32" t="s">
        <v>54</v>
      </c>
      <c r="H16" s="33" t="s">
        <v>135</v>
      </c>
      <c r="I16" s="33"/>
      <c r="J16" s="34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8"/>
      <c r="B17" s="153" t="s">
        <v>206</v>
      </c>
      <c r="C17" s="151" t="s">
        <v>2</v>
      </c>
      <c r="D17" s="19" t="s">
        <v>123</v>
      </c>
      <c r="E17" s="20"/>
      <c r="F17" s="7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8"/>
      <c r="B18" s="153" t="s">
        <v>189</v>
      </c>
      <c r="C18" s="151" t="s">
        <v>4</v>
      </c>
      <c r="D18" s="19" t="s">
        <v>128</v>
      </c>
      <c r="E18" s="20"/>
      <c r="F18" s="7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8"/>
      <c r="B19" s="153" t="s">
        <v>190</v>
      </c>
      <c r="C19" s="151" t="s">
        <v>5</v>
      </c>
      <c r="D19" s="19" t="s">
        <v>129</v>
      </c>
      <c r="E19" s="20"/>
      <c r="F19" s="7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8"/>
      <c r="B20" s="153" t="s">
        <v>207</v>
      </c>
      <c r="C20" s="151" t="s">
        <v>14</v>
      </c>
      <c r="D20" s="19" t="s">
        <v>82</v>
      </c>
      <c r="E20" s="20"/>
      <c r="F20" s="7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8"/>
      <c r="B21" s="153" t="s">
        <v>191</v>
      </c>
      <c r="C21" s="151" t="s">
        <v>9</v>
      </c>
      <c r="D21" s="19" t="s">
        <v>130</v>
      </c>
      <c r="E21" s="20"/>
      <c r="F21" s="7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8"/>
      <c r="B22" s="153" t="s">
        <v>192</v>
      </c>
      <c r="C22" s="151" t="s">
        <v>14</v>
      </c>
      <c r="D22" s="19" t="s">
        <v>131</v>
      </c>
      <c r="E22" s="20"/>
      <c r="F22" s="7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8"/>
      <c r="B23" s="153" t="s">
        <v>208</v>
      </c>
      <c r="C23" s="151" t="s">
        <v>125</v>
      </c>
      <c r="D23" s="19" t="s">
        <v>124</v>
      </c>
      <c r="E23" s="20"/>
      <c r="F23" s="7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8"/>
      <c r="B24" s="153" t="s">
        <v>193</v>
      </c>
      <c r="C24" s="151" t="s">
        <v>10</v>
      </c>
      <c r="D24" s="19" t="s">
        <v>132</v>
      </c>
      <c r="E24" s="20"/>
      <c r="F24" s="7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thickBot="1" x14ac:dyDescent="0.35">
      <c r="A25" s="8"/>
      <c r="B25" s="154" t="s">
        <v>194</v>
      </c>
      <c r="C25" s="152" t="s">
        <v>8</v>
      </c>
      <c r="D25" s="22" t="s">
        <v>133</v>
      </c>
      <c r="E25" s="23"/>
      <c r="F25" s="7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Top="1" x14ac:dyDescent="0.3">
      <c r="A26" s="8"/>
      <c r="B26" s="8"/>
      <c r="C26" s="7"/>
      <c r="D26" s="7"/>
      <c r="E26" s="7"/>
      <c r="F26" s="7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8"/>
      <c r="B27" s="13"/>
      <c r="C27" s="35" t="s">
        <v>229</v>
      </c>
      <c r="D27" s="13"/>
      <c r="E27" s="13"/>
      <c r="F27" s="7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8"/>
      <c r="B28" s="8"/>
      <c r="C28" s="7"/>
      <c r="D28" s="7"/>
      <c r="E28" s="7"/>
      <c r="F28" s="7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1.5" thickTop="1" x14ac:dyDescent="0.3">
      <c r="A29" s="8"/>
      <c r="B29" s="15" t="s">
        <v>205</v>
      </c>
      <c r="C29" s="16" t="s">
        <v>26</v>
      </c>
      <c r="D29" s="16" t="s">
        <v>27</v>
      </c>
      <c r="E29" s="26" t="s">
        <v>28</v>
      </c>
      <c r="F29" s="7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8"/>
      <c r="B30" s="156" t="s">
        <v>195</v>
      </c>
      <c r="C30" s="151" t="s">
        <v>30</v>
      </c>
      <c r="D30" s="19" t="s">
        <v>29</v>
      </c>
      <c r="E30" s="27"/>
      <c r="F30" s="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8"/>
      <c r="B31" s="156" t="s">
        <v>196</v>
      </c>
      <c r="C31" s="151" t="s">
        <v>31</v>
      </c>
      <c r="D31" s="19" t="s">
        <v>34</v>
      </c>
      <c r="E31" s="27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8"/>
      <c r="B32" s="156" t="s">
        <v>197</v>
      </c>
      <c r="C32" s="151" t="s">
        <v>32</v>
      </c>
      <c r="D32" s="19" t="s">
        <v>33</v>
      </c>
      <c r="E32" s="27"/>
      <c r="F32" s="7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8"/>
      <c r="B33" s="156" t="s">
        <v>189</v>
      </c>
      <c r="C33" s="151" t="s">
        <v>35</v>
      </c>
      <c r="D33" s="19" t="s">
        <v>36</v>
      </c>
      <c r="E33" s="27"/>
      <c r="F33" s="7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8"/>
      <c r="B34" s="156" t="s">
        <v>198</v>
      </c>
      <c r="C34" s="151" t="s">
        <v>37</v>
      </c>
      <c r="D34" s="19" t="s">
        <v>38</v>
      </c>
      <c r="E34" s="2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8"/>
      <c r="B35" s="156" t="s">
        <v>199</v>
      </c>
      <c r="C35" s="151" t="s">
        <v>6</v>
      </c>
      <c r="D35" s="19" t="s">
        <v>39</v>
      </c>
      <c r="E35" s="2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8"/>
      <c r="B36" s="156" t="s">
        <v>200</v>
      </c>
      <c r="C36" s="151" t="s">
        <v>143</v>
      </c>
      <c r="D36" s="19" t="s">
        <v>142</v>
      </c>
      <c r="E36" s="27"/>
      <c r="F36" s="7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5" customHeight="1" x14ac:dyDescent="0.3">
      <c r="A37" s="8"/>
      <c r="B37" s="156" t="s">
        <v>201</v>
      </c>
      <c r="C37" s="155" t="s">
        <v>40</v>
      </c>
      <c r="D37" s="28" t="s">
        <v>41</v>
      </c>
      <c r="E37" s="27"/>
      <c r="F37" s="7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8"/>
      <c r="B38" s="156" t="s">
        <v>204</v>
      </c>
      <c r="C38" s="151" t="s">
        <v>42</v>
      </c>
      <c r="D38" s="19" t="s">
        <v>43</v>
      </c>
      <c r="E38" s="2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8"/>
      <c r="B39" s="156" t="s">
        <v>202</v>
      </c>
      <c r="C39" s="151" t="s">
        <v>44</v>
      </c>
      <c r="D39" s="19" t="s">
        <v>45</v>
      </c>
      <c r="E39" s="2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5" thickBot="1" x14ac:dyDescent="0.35">
      <c r="A40" s="8"/>
      <c r="B40" s="157" t="s">
        <v>203</v>
      </c>
      <c r="C40" s="152" t="s">
        <v>140</v>
      </c>
      <c r="D40" s="22" t="s">
        <v>141</v>
      </c>
      <c r="E40" s="29"/>
      <c r="F40" s="7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5" thickTop="1" x14ac:dyDescent="0.3">
      <c r="A41" s="8"/>
      <c r="B41" s="8"/>
      <c r="C41" s="7"/>
      <c r="D41" s="14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" x14ac:dyDescent="0.3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" x14ac:dyDescent="0.3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" x14ac:dyDescent="0.3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" x14ac:dyDescent="0.3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" x14ac:dyDescent="0.3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" x14ac:dyDescent="0.3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" x14ac:dyDescent="0.3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" x14ac:dyDescent="0.3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" x14ac:dyDescent="0.3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" x14ac:dyDescent="0.3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" x14ac:dyDescent="0.3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" x14ac:dyDescent="0.3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" x14ac:dyDescent="0.3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" x14ac:dyDescent="0.3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" x14ac:dyDescent="0.3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" x14ac:dyDescent="0.3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" x14ac:dyDescent="0.3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" x14ac:dyDescent="0.3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19" sqref="C19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customWidth="1"/>
  </cols>
  <sheetData>
    <row r="1" spans="1:96" ht="13.5" x14ac:dyDescent="0.3">
      <c r="A1" s="8"/>
      <c r="B1" s="8"/>
      <c r="C1" s="8"/>
      <c r="D1" s="8"/>
      <c r="E1" s="8"/>
      <c r="F1" s="8"/>
      <c r="G1" s="8"/>
    </row>
    <row r="2" spans="1:96" ht="14" x14ac:dyDescent="0.3">
      <c r="A2" s="8"/>
      <c r="B2" s="12"/>
      <c r="C2" s="35" t="s">
        <v>230</v>
      </c>
      <c r="D2" s="12"/>
      <c r="E2" s="12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93" customFormat="1" ht="14" x14ac:dyDescent="0.3">
      <c r="A3" s="11"/>
      <c r="B3" s="11"/>
      <c r="C3" s="82"/>
      <c r="D3" s="91"/>
      <c r="E3" s="91"/>
      <c r="F3" s="9"/>
      <c r="G3" s="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pans="1:96" ht="6.75" customHeight="1" thickBot="1" x14ac:dyDescent="0.35">
      <c r="A4" s="8"/>
      <c r="B4" s="8"/>
      <c r="C4" s="7"/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3">
      <c r="A5" s="8"/>
      <c r="B5" s="15" t="s">
        <v>205</v>
      </c>
      <c r="C5" s="16" t="s">
        <v>26</v>
      </c>
      <c r="D5" s="16" t="s">
        <v>27</v>
      </c>
      <c r="E5" s="1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5" thickBot="1" x14ac:dyDescent="0.35">
      <c r="A6" s="8"/>
      <c r="B6" s="154" t="s">
        <v>179</v>
      </c>
      <c r="C6" s="152" t="s">
        <v>148</v>
      </c>
      <c r="D6" s="22" t="s">
        <v>149</v>
      </c>
      <c r="E6" s="23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5" thickTop="1" x14ac:dyDescent="0.3">
      <c r="A7" s="8"/>
      <c r="B7" s="8"/>
      <c r="C7" s="7"/>
      <c r="D7" s="7"/>
      <c r="E7" s="7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" x14ac:dyDescent="0.3"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" x14ac:dyDescent="0.3"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" x14ac:dyDescent="0.3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" x14ac:dyDescent="0.3"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" x14ac:dyDescent="0.3"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" x14ac:dyDescent="0.3"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" x14ac:dyDescent="0.3"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" x14ac:dyDescent="0.3"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" x14ac:dyDescent="0.3"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" x14ac:dyDescent="0.3"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" x14ac:dyDescent="0.3"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" x14ac:dyDescent="0.3"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" x14ac:dyDescent="0.3"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" x14ac:dyDescent="0.3"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" x14ac:dyDescent="0.3"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" x14ac:dyDescent="0.3"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" x14ac:dyDescent="0.3"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" x14ac:dyDescent="0.3"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" x14ac:dyDescent="0.3"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" x14ac:dyDescent="0.3"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" x14ac:dyDescent="0.3"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" x14ac:dyDescent="0.3"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" x14ac:dyDescent="0.3"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" x14ac:dyDescent="0.3"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" x14ac:dyDescent="0.3"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" x14ac:dyDescent="0.3"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" x14ac:dyDescent="0.3"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" x14ac:dyDescent="0.3"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" x14ac:dyDescent="0.3"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" x14ac:dyDescent="0.3"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" x14ac:dyDescent="0.3"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" x14ac:dyDescent="0.3"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" x14ac:dyDescent="0.3"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" x14ac:dyDescent="0.3"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" x14ac:dyDescent="0.3"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" x14ac:dyDescent="0.3"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" x14ac:dyDescent="0.3"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" x14ac:dyDescent="0.3"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" x14ac:dyDescent="0.3"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" x14ac:dyDescent="0.3"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" x14ac:dyDescent="0.3"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" x14ac:dyDescent="0.3"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" x14ac:dyDescent="0.3"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" x14ac:dyDescent="0.3"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" x14ac:dyDescent="0.3"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" x14ac:dyDescent="0.3"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" x14ac:dyDescent="0.3"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" x14ac:dyDescent="0.3"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" x14ac:dyDescent="0.3"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" x14ac:dyDescent="0.3"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" x14ac:dyDescent="0.3"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" x14ac:dyDescent="0.3"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" x14ac:dyDescent="0.3"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" x14ac:dyDescent="0.3"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" x14ac:dyDescent="0.3"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" x14ac:dyDescent="0.3"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" x14ac:dyDescent="0.3"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" x14ac:dyDescent="0.3"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" x14ac:dyDescent="0.3"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" x14ac:dyDescent="0.3"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" x14ac:dyDescent="0.3"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" x14ac:dyDescent="0.3"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" x14ac:dyDescent="0.3"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" x14ac:dyDescent="0.3"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" x14ac:dyDescent="0.3"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" x14ac:dyDescent="0.3"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" x14ac:dyDescent="0.3"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" x14ac:dyDescent="0.3"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" x14ac:dyDescent="0.3"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" x14ac:dyDescent="0.3"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" x14ac:dyDescent="0.3"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" x14ac:dyDescent="0.3"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" x14ac:dyDescent="0.3"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" x14ac:dyDescent="0.3"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" x14ac:dyDescent="0.3"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" x14ac:dyDescent="0.3"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" x14ac:dyDescent="0.3"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" x14ac:dyDescent="0.3"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" x14ac:dyDescent="0.3"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" x14ac:dyDescent="0.3"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" x14ac:dyDescent="0.3"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" x14ac:dyDescent="0.3"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" x14ac:dyDescent="0.3"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" x14ac:dyDescent="0.3"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" x14ac:dyDescent="0.3"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" x14ac:dyDescent="0.3"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" x14ac:dyDescent="0.3"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" x14ac:dyDescent="0.3"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" x14ac:dyDescent="0.3"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" x14ac:dyDescent="0.3"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" x14ac:dyDescent="0.3"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" x14ac:dyDescent="0.3"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" x14ac:dyDescent="0.3"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" x14ac:dyDescent="0.3"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" x14ac:dyDescent="0.3"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" x14ac:dyDescent="0.3"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" x14ac:dyDescent="0.3"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" x14ac:dyDescent="0.3"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" x14ac:dyDescent="0.3"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" x14ac:dyDescent="0.3"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" x14ac:dyDescent="0.3"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" x14ac:dyDescent="0.3"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" x14ac:dyDescent="0.3"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" x14ac:dyDescent="0.3"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" x14ac:dyDescent="0.3"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" x14ac:dyDescent="0.3"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" x14ac:dyDescent="0.3"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" x14ac:dyDescent="0.3"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" x14ac:dyDescent="0.3"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" x14ac:dyDescent="0.3"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" x14ac:dyDescent="0.3"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" x14ac:dyDescent="0.3"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" x14ac:dyDescent="0.3"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" x14ac:dyDescent="0.3"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" x14ac:dyDescent="0.3"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" x14ac:dyDescent="0.3"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" x14ac:dyDescent="0.3"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" x14ac:dyDescent="0.3"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" x14ac:dyDescent="0.3"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" x14ac:dyDescent="0.3"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" x14ac:dyDescent="0.3"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" x14ac:dyDescent="0.3"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" x14ac:dyDescent="0.3"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" x14ac:dyDescent="0.3"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" x14ac:dyDescent="0.3"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" x14ac:dyDescent="0.3"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" x14ac:dyDescent="0.3"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" x14ac:dyDescent="0.3"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" x14ac:dyDescent="0.3"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" x14ac:dyDescent="0.3"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" x14ac:dyDescent="0.3"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" x14ac:dyDescent="0.3"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" x14ac:dyDescent="0.3"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" x14ac:dyDescent="0.3"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" x14ac:dyDescent="0.3"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" x14ac:dyDescent="0.3"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" x14ac:dyDescent="0.3"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" x14ac:dyDescent="0.3"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" x14ac:dyDescent="0.3"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" x14ac:dyDescent="0.3"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" x14ac:dyDescent="0.3"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" x14ac:dyDescent="0.3"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" x14ac:dyDescent="0.3"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" x14ac:dyDescent="0.3"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" x14ac:dyDescent="0.3"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" x14ac:dyDescent="0.3"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" x14ac:dyDescent="0.3"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" x14ac:dyDescent="0.3"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" x14ac:dyDescent="0.3"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" x14ac:dyDescent="0.3"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" x14ac:dyDescent="0.3"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" x14ac:dyDescent="0.3"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" x14ac:dyDescent="0.3"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" x14ac:dyDescent="0.3"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" x14ac:dyDescent="0.3"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" x14ac:dyDescent="0.3"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" x14ac:dyDescent="0.3"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" x14ac:dyDescent="0.3"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" x14ac:dyDescent="0.3"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" x14ac:dyDescent="0.3"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" x14ac:dyDescent="0.3"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" x14ac:dyDescent="0.3"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" x14ac:dyDescent="0.3"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" x14ac:dyDescent="0.3"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" x14ac:dyDescent="0.3"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" x14ac:dyDescent="0.3"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" x14ac:dyDescent="0.3"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" x14ac:dyDescent="0.3"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" x14ac:dyDescent="0.3"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" x14ac:dyDescent="0.3"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" x14ac:dyDescent="0.3"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" x14ac:dyDescent="0.3"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" x14ac:dyDescent="0.3"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" x14ac:dyDescent="0.3"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" x14ac:dyDescent="0.3"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" x14ac:dyDescent="0.3"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" x14ac:dyDescent="0.3"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" x14ac:dyDescent="0.3"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" x14ac:dyDescent="0.3"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" x14ac:dyDescent="0.3"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" x14ac:dyDescent="0.3"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" x14ac:dyDescent="0.3"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" x14ac:dyDescent="0.3"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" x14ac:dyDescent="0.3"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" x14ac:dyDescent="0.3"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" x14ac:dyDescent="0.3"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" x14ac:dyDescent="0.3"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" x14ac:dyDescent="0.3"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" x14ac:dyDescent="0.3"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" x14ac:dyDescent="0.3"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" x14ac:dyDescent="0.3"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" x14ac:dyDescent="0.3"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" x14ac:dyDescent="0.3"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" x14ac:dyDescent="0.3"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" x14ac:dyDescent="0.3"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" x14ac:dyDescent="0.3"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" x14ac:dyDescent="0.3"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" x14ac:dyDescent="0.3"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" x14ac:dyDescent="0.3"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" x14ac:dyDescent="0.3"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" x14ac:dyDescent="0.3"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" x14ac:dyDescent="0.3"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" x14ac:dyDescent="0.3"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" x14ac:dyDescent="0.3"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" x14ac:dyDescent="0.3"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" x14ac:dyDescent="0.3"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" x14ac:dyDescent="0.3"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" x14ac:dyDescent="0.3"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" x14ac:dyDescent="0.3"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" x14ac:dyDescent="0.3"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" x14ac:dyDescent="0.3"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" x14ac:dyDescent="0.3"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" x14ac:dyDescent="0.3"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" x14ac:dyDescent="0.3"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topLeftCell="A10" zoomScale="75" zoomScaleNormal="75" workbookViewId="0">
      <selection activeCell="D6" sqref="D6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customWidth="1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35" t="s">
        <v>238</v>
      </c>
      <c r="C2" s="13"/>
      <c r="D2" s="13"/>
      <c r="E2" s="7"/>
      <c r="F2" s="13"/>
      <c r="G2" s="35" t="s">
        <v>236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5" thickBot="1" x14ac:dyDescent="0.3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3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8" t="s">
        <v>177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(((D6+D7+D10+D13)-('2015-DE'!D6+'2015-DE'!D7+'2015-DE'!D10+'2015-DE'!D13)+D22)/('2015-DE'!D6+'2015-DE'!D7+'2015-DE'!D10+'2015-DE'!D13))*100</f>
        <v>#DIV/0!</v>
      </c>
      <c r="I15" s="135">
        <f>IF(AND((D6+D7+D10+D13)=0,D22=0,('2015-DE'!D6+'2015-DE'!D7+'2015-DE'!D10+'2015-DE'!D13)=0),0, IF(('2015-DE'!D6+'2015-DE'!D7+'2015-DE'!D10+'2015-DE'!D13)=0,3,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7"/>
      <c r="D16" s="38"/>
      <c r="E16" s="7"/>
      <c r="F16" s="32" t="s">
        <v>54</v>
      </c>
      <c r="G16" s="33" t="s">
        <v>175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E6" sqref="E6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customWidth="1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35" t="s">
        <v>165</v>
      </c>
      <c r="C2" s="13"/>
      <c r="D2" s="13"/>
      <c r="E2" s="7"/>
      <c r="F2" s="13"/>
      <c r="G2" s="35" t="s">
        <v>164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5" thickBot="1" x14ac:dyDescent="0.3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3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(((D6+D7+D10+D13)-('2014-DE'!D6+'2014-DE'!D7+'2014-DE'!D10+'2014-DE'!D13)+D22)/('2014-DE'!D6+'2014-DE'!D7+'2014-DE'!D10+'2014-DE'!D13))*100</f>
        <v>#DIV/0!</v>
      </c>
      <c r="I15" s="135">
        <f>IF(AND((D6+D7+D10+D13)=0,D22=0,('2014-DE'!D6+'2014-DE'!D7+'2014-DE'!D10+'2014-DE'!D13)=0),0, IF(('2014-DE'!D6+'2014-DE'!D7+'2014-DE'!D10+'2014-DE'!D13)=0,3,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7"/>
      <c r="D16" s="38"/>
      <c r="E16" s="7"/>
      <c r="F16" s="32" t="s">
        <v>54</v>
      </c>
      <c r="G16" s="33" t="s">
        <v>153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topLeftCell="A7" zoomScale="75" zoomScaleNormal="75" workbookViewId="0">
      <selection activeCell="F14" sqref="F14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customWidth="1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99" ht="14" x14ac:dyDescent="0.3">
      <c r="A2" s="8"/>
      <c r="B2" s="35" t="s">
        <v>154</v>
      </c>
      <c r="C2" s="13"/>
      <c r="D2" s="13"/>
      <c r="E2" s="7"/>
      <c r="F2" s="13"/>
      <c r="G2" s="35" t="s">
        <v>150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93" customFormat="1" ht="14.5" thickBot="1" x14ac:dyDescent="0.35">
      <c r="A3" s="11"/>
      <c r="B3" s="82"/>
      <c r="C3" s="9"/>
      <c r="D3" s="9"/>
      <c r="E3" s="9"/>
      <c r="F3" s="9"/>
      <c r="G3" s="82"/>
      <c r="H3" s="9"/>
      <c r="I3" s="9"/>
      <c r="J3" s="9"/>
      <c r="K3" s="9"/>
      <c r="L3" s="9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</row>
    <row r="4" spans="1:99" ht="7.5" customHeight="1" thickTop="1" thickBot="1" x14ac:dyDescent="0.35">
      <c r="A4" s="8"/>
      <c r="B4" s="7"/>
      <c r="C4" s="7"/>
      <c r="D4" s="7"/>
      <c r="E4" s="7"/>
      <c r="F4" s="87"/>
      <c r="G4" s="88"/>
      <c r="H4" s="89"/>
      <c r="I4" s="9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8"/>
      <c r="B5" s="15" t="s">
        <v>26</v>
      </c>
      <c r="C5" s="16" t="s">
        <v>27</v>
      </c>
      <c r="D5" s="36" t="s">
        <v>68</v>
      </c>
      <c r="E5" s="7"/>
      <c r="F5" s="66" t="s">
        <v>50</v>
      </c>
      <c r="G5" s="86" t="s">
        <v>46</v>
      </c>
      <c r="H5" s="94" t="s">
        <v>47</v>
      </c>
      <c r="I5" s="73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8"/>
      <c r="B6" s="18" t="s">
        <v>139</v>
      </c>
      <c r="C6" s="19" t="s">
        <v>69</v>
      </c>
      <c r="D6" s="20"/>
      <c r="E6" s="7"/>
      <c r="F6" s="30">
        <v>1</v>
      </c>
      <c r="G6" s="24" t="s">
        <v>88</v>
      </c>
      <c r="H6" s="125" t="e">
        <f>((D20-D22)/(D6+D7+D8+D9+D10+D11+D12+D13))*100</f>
        <v>#DIV/0!</v>
      </c>
      <c r="I6" s="31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8"/>
      <c r="B7" s="124" t="s">
        <v>114</v>
      </c>
      <c r="C7" s="123"/>
      <c r="D7" s="20"/>
      <c r="E7" s="7"/>
      <c r="F7" s="30">
        <v>2</v>
      </c>
      <c r="G7" s="24" t="s">
        <v>89</v>
      </c>
      <c r="H7" s="125" t="e">
        <f>((D20-D22)/((D6+D7+D8+D9+D10+D11+D12+D13)-(D14+D15)))*100</f>
        <v>#DIV/0!</v>
      </c>
      <c r="I7" s="158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8"/>
      <c r="B8" s="18" t="s">
        <v>77</v>
      </c>
      <c r="C8" s="19" t="s">
        <v>70</v>
      </c>
      <c r="D8" s="20"/>
      <c r="E8" s="7"/>
      <c r="F8" s="30">
        <v>3</v>
      </c>
      <c r="G8" s="24" t="s">
        <v>25</v>
      </c>
      <c r="H8" s="125" t="e">
        <f>((D14+D15)/(D6+D7+D8+D9+D10+D11+D12+D13))*100</f>
        <v>#DIV/0!</v>
      </c>
      <c r="I8" s="12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8"/>
      <c r="B9" s="18" t="s">
        <v>78</v>
      </c>
      <c r="C9" s="19" t="s">
        <v>71</v>
      </c>
      <c r="D9" s="20"/>
      <c r="E9" s="7"/>
      <c r="F9" s="30">
        <v>4</v>
      </c>
      <c r="G9" s="24" t="s">
        <v>108</v>
      </c>
      <c r="H9" s="125" t="e">
        <f>((D6+D7+D8+D9+D10+D11+D12+D13)-(D14+D15))/(D6+D7)</f>
        <v>#DIV/0!</v>
      </c>
      <c r="I9" s="12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8"/>
      <c r="B10" s="124" t="s">
        <v>115</v>
      </c>
      <c r="C10" s="123"/>
      <c r="D10" s="20"/>
      <c r="E10" s="7"/>
      <c r="F10" s="30">
        <v>5</v>
      </c>
      <c r="G10" s="24" t="s">
        <v>90</v>
      </c>
      <c r="H10" s="136" t="e">
        <f>D19/D18</f>
        <v>#DIV/0!</v>
      </c>
      <c r="I10" s="12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8"/>
      <c r="B11" s="18" t="s">
        <v>79</v>
      </c>
      <c r="C11" s="19" t="s">
        <v>72</v>
      </c>
      <c r="D11" s="20"/>
      <c r="E11" s="7"/>
      <c r="F11" s="30">
        <v>6</v>
      </c>
      <c r="G11" s="24" t="s">
        <v>91</v>
      </c>
      <c r="H11" s="125" t="e">
        <f>(D11/D18)*360</f>
        <v>#DIV/0!</v>
      </c>
      <c r="I11" s="12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8"/>
      <c r="B12" s="18" t="s">
        <v>111</v>
      </c>
      <c r="C12" s="19" t="s">
        <v>73</v>
      </c>
      <c r="D12" s="20"/>
      <c r="E12" s="7"/>
      <c r="F12" s="30">
        <v>7</v>
      </c>
      <c r="G12" s="24" t="s">
        <v>92</v>
      </c>
      <c r="H12" s="125" t="e">
        <f>D18/(D6+D7+D8+D9+D10+D11+D12+D13)</f>
        <v>#DIV/0!</v>
      </c>
      <c r="I12" s="12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8"/>
      <c r="B13" s="18" t="s">
        <v>113</v>
      </c>
      <c r="C13" s="19" t="s">
        <v>74</v>
      </c>
      <c r="D13" s="20"/>
      <c r="E13" s="7"/>
      <c r="F13" s="30">
        <v>8</v>
      </c>
      <c r="G13" s="24" t="s">
        <v>155</v>
      </c>
      <c r="H13" s="125" t="e">
        <f>(D12+D8+D9+D10)/D14</f>
        <v>#DIV/0!</v>
      </c>
      <c r="I13" s="12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8"/>
      <c r="B14" s="18" t="s">
        <v>112</v>
      </c>
      <c r="C14" s="19" t="s">
        <v>75</v>
      </c>
      <c r="D14" s="20"/>
      <c r="E14" s="7"/>
      <c r="F14" s="30">
        <v>9</v>
      </c>
      <c r="G14" s="24" t="s">
        <v>93</v>
      </c>
      <c r="H14" s="125" t="e">
        <f>(D14+D15)/D20</f>
        <v>#DIV/0!</v>
      </c>
      <c r="I14" s="12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8"/>
      <c r="B15" s="21" t="s">
        <v>5</v>
      </c>
      <c r="C15" s="22" t="s">
        <v>76</v>
      </c>
      <c r="D15" s="23"/>
      <c r="E15" s="7"/>
      <c r="F15" s="132">
        <v>10</v>
      </c>
      <c r="G15" s="133" t="s">
        <v>152</v>
      </c>
      <c r="H15" s="134" t="e">
        <f>(((D6+D7+D10+D13)-('2013-DE'!D6+'2013-DE'!D7+'2013-DE'!D10+'2013-DE'!D13)+D22)/('2013-DE'!D6+'2013-DE'!D7+'2013-DE'!D10+'2013-DE'!D13))*100</f>
        <v>#DIV/0!</v>
      </c>
      <c r="I15" s="135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8"/>
      <c r="B16" s="10"/>
      <c r="C16" s="37"/>
      <c r="D16" s="38"/>
      <c r="E16" s="7"/>
      <c r="F16" s="32" t="s">
        <v>54</v>
      </c>
      <c r="G16" s="33" t="s">
        <v>137</v>
      </c>
      <c r="H16" s="33"/>
      <c r="I16" s="34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" thickTop="1" x14ac:dyDescent="0.3">
      <c r="A17" s="8"/>
      <c r="B17" s="15" t="s">
        <v>26</v>
      </c>
      <c r="C17" s="16" t="s">
        <v>27</v>
      </c>
      <c r="D17" s="36" t="s">
        <v>80</v>
      </c>
      <c r="E17" s="7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8"/>
      <c r="B18" s="18" t="s">
        <v>118</v>
      </c>
      <c r="C18" s="19" t="s">
        <v>81</v>
      </c>
      <c r="D18" s="20"/>
      <c r="E18" s="7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8"/>
      <c r="B19" s="18" t="s">
        <v>119</v>
      </c>
      <c r="C19" s="19" t="s">
        <v>82</v>
      </c>
      <c r="D19" s="20"/>
      <c r="E19" s="7"/>
      <c r="F19" s="8"/>
      <c r="G19" s="50" t="s">
        <v>86</v>
      </c>
      <c r="H19" s="51"/>
      <c r="I19" s="47"/>
      <c r="J19" s="47"/>
      <c r="K19" s="4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8"/>
      <c r="B20" s="21" t="s">
        <v>162</v>
      </c>
      <c r="C20" s="22" t="s">
        <v>52</v>
      </c>
      <c r="D20" s="23"/>
      <c r="E20" s="7"/>
      <c r="F20" s="8"/>
      <c r="G20" s="52" t="s">
        <v>109</v>
      </c>
      <c r="H20" s="53"/>
      <c r="I20" s="47"/>
      <c r="J20" s="47"/>
      <c r="K20" s="4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8"/>
      <c r="B21" s="10"/>
      <c r="C21" s="37"/>
      <c r="D21" s="38"/>
      <c r="E21" s="10"/>
      <c r="F21" s="7"/>
      <c r="G21" s="54" t="s">
        <v>110</v>
      </c>
      <c r="H21" s="55"/>
      <c r="I21" s="49"/>
      <c r="J21" s="49"/>
      <c r="K21" s="4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8"/>
      <c r="B22" s="44" t="s">
        <v>83</v>
      </c>
      <c r="C22" s="45" t="s">
        <v>84</v>
      </c>
      <c r="D22" s="46"/>
      <c r="E22" s="10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8"/>
      <c r="E23" s="39"/>
      <c r="F23" s="7"/>
      <c r="G23" s="50" t="s">
        <v>85</v>
      </c>
      <c r="H23" s="5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8"/>
      <c r="E24" s="39"/>
      <c r="F24" s="7"/>
      <c r="G24" s="52" t="s">
        <v>95</v>
      </c>
      <c r="H24" s="57"/>
      <c r="I24" s="48"/>
      <c r="J24" s="10"/>
      <c r="K24" s="40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8"/>
      <c r="B25" s="10"/>
      <c r="C25" s="37"/>
      <c r="D25" s="38"/>
      <c r="E25" s="39"/>
      <c r="F25" s="7"/>
      <c r="G25" s="54" t="s">
        <v>96</v>
      </c>
      <c r="H25" s="58"/>
      <c r="I25" s="4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8"/>
      <c r="B26" s="10"/>
      <c r="C26" s="37"/>
      <c r="D26" s="38"/>
      <c r="E26" s="39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8"/>
      <c r="B27" s="10"/>
      <c r="C27" s="37"/>
      <c r="D27" s="38"/>
      <c r="E27" s="39"/>
      <c r="F27" s="7"/>
      <c r="G27" s="59" t="s">
        <v>87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8"/>
      <c r="B28" s="10"/>
      <c r="C28" s="37"/>
      <c r="D28" s="38"/>
      <c r="E28" s="39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8"/>
      <c r="B29" s="10"/>
      <c r="C29" s="37"/>
      <c r="D29" s="38"/>
      <c r="E29" s="39"/>
      <c r="F29" s="7"/>
      <c r="G29" s="10" t="s">
        <v>116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8"/>
      <c r="B30" s="39"/>
      <c r="C30" s="41"/>
      <c r="D30" s="42"/>
      <c r="E30" s="39"/>
      <c r="F30" s="7"/>
      <c r="G30" s="10" t="s">
        <v>117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8"/>
      <c r="B31" s="39"/>
      <c r="C31" s="41"/>
      <c r="D31" s="42"/>
      <c r="E31" s="39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8"/>
      <c r="B32" s="39"/>
      <c r="C32" s="41"/>
      <c r="D32" s="42"/>
      <c r="E32" s="39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8"/>
      <c r="B33" s="39"/>
      <c r="C33" s="41"/>
      <c r="D33" s="42"/>
      <c r="E33" s="39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8"/>
      <c r="B34" s="39"/>
      <c r="C34" s="41"/>
      <c r="D34" s="42"/>
      <c r="E34" s="39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8"/>
      <c r="B35" s="39"/>
      <c r="C35" s="41"/>
      <c r="D35" s="42"/>
      <c r="E35" s="39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8"/>
      <c r="B36" s="39"/>
      <c r="C36" s="41"/>
      <c r="D36" s="42"/>
      <c r="E36" s="39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8"/>
      <c r="B37" s="39"/>
      <c r="C37" s="41"/>
      <c r="D37" s="42"/>
      <c r="E37" s="39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8"/>
      <c r="B38" s="39"/>
      <c r="C38" s="41"/>
      <c r="D38" s="42"/>
      <c r="E38" s="39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8"/>
      <c r="B39" s="39"/>
      <c r="C39" s="41"/>
      <c r="D39" s="42"/>
      <c r="E39" s="39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8"/>
      <c r="B40" s="39"/>
      <c r="C40" s="43"/>
      <c r="D40" s="39"/>
      <c r="E40" s="39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8"/>
      <c r="B41" s="39"/>
      <c r="C41" s="43"/>
      <c r="D41" s="39"/>
      <c r="E41" s="39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8"/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</vt:i4>
      </vt:variant>
    </vt:vector>
  </HeadingPairs>
  <TitlesOfParts>
    <vt:vector size="16" baseType="lpstr">
      <vt:lpstr>postup</vt:lpstr>
      <vt:lpstr>2016-ÚČ</vt:lpstr>
      <vt:lpstr>2015-ÚČ</vt:lpstr>
      <vt:lpstr>2014-ÚČ</vt:lpstr>
      <vt:lpstr>2013-ÚČ</vt:lpstr>
      <vt:lpstr>2012-ÚČ</vt:lpstr>
      <vt:lpstr>2016-DE</vt:lpstr>
      <vt:lpstr>2015-DE</vt:lpstr>
      <vt:lpstr>2014-DE</vt:lpstr>
      <vt:lpstr>2013-DE</vt:lpstr>
      <vt:lpstr>2012-DE</vt:lpstr>
      <vt:lpstr>bodování</vt:lpstr>
      <vt:lpstr>'2012-DE'!Oblast_tisku</vt:lpstr>
      <vt:lpstr>'2013-DE'!Oblast_tisku</vt:lpstr>
      <vt:lpstr>'2014-DE'!Oblast_tisku</vt:lpstr>
      <vt:lpstr>'2015-DE'!Oblast_tisku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Ondřej Neuman</cp:lastModifiedBy>
  <cp:lastPrinted>2007-02-07T13:11:42Z</cp:lastPrinted>
  <dcterms:created xsi:type="dcterms:W3CDTF">1997-01-24T11:07:25Z</dcterms:created>
  <dcterms:modified xsi:type="dcterms:W3CDTF">2017-07-14T10:49:19Z</dcterms:modified>
</cp:coreProperties>
</file>